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8825" windowHeight="13575" activeTab="2"/>
  </bookViews>
  <sheets>
    <sheet name="Inscriptions_P3" sheetId="1" r:id="rId1"/>
    <sheet name="Matchs_P3" sheetId="2" r:id="rId2"/>
    <sheet name="Tableau_P3" sheetId="3" r:id="rId3"/>
    <sheet name="Classement Final_P3" sheetId="4" r:id="rId4"/>
  </sheets>
  <definedNames>
    <definedName name="_xlnm.Print_Area" localSheetId="2">'Tableau_P3'!$A$5:$AF$9</definedName>
  </definedNames>
  <calcPr fullCalcOnLoad="1"/>
</workbook>
</file>

<file path=xl/sharedStrings.xml><?xml version="1.0" encoding="utf-8"?>
<sst xmlns="http://schemas.openxmlformats.org/spreadsheetml/2006/main" count="80" uniqueCount="57">
  <si>
    <t>Rang</t>
  </si>
  <si>
    <t>Nom Joueur 1</t>
  </si>
  <si>
    <t>Prénom</t>
  </si>
  <si>
    <t>Nom Joueur 2</t>
  </si>
  <si>
    <t>Couleur / Pays / Club</t>
  </si>
  <si>
    <t>Points équipe</t>
  </si>
  <si>
    <t>Equipe
Joueur 1 / Joueur 2 (info)</t>
  </si>
  <si>
    <t>Emargement
Joueur 1</t>
  </si>
  <si>
    <t>Emargement
Joueur 2</t>
  </si>
  <si>
    <t>Numéro
Match</t>
  </si>
  <si>
    <t>Tour</t>
  </si>
  <si>
    <t>Terrain</t>
  </si>
  <si>
    <t>Equipe 1</t>
  </si>
  <si>
    <t>vs</t>
  </si>
  <si>
    <t>Equipe 2</t>
  </si>
  <si>
    <t>Resultat</t>
  </si>
  <si>
    <t>Durée</t>
  </si>
  <si>
    <t>1ère Manche</t>
  </si>
  <si>
    <t>2ème Manche</t>
  </si>
  <si>
    <t>3ème Manche</t>
  </si>
  <si>
    <t>Heure
début</t>
  </si>
  <si>
    <t>Heure
fin</t>
  </si>
  <si>
    <t>I</t>
  </si>
  <si>
    <t>&lt;-&gt;</t>
  </si>
  <si>
    <t>POULE 1</t>
  </si>
  <si>
    <t>1 - 3</t>
  </si>
  <si>
    <t>MATCHS</t>
  </si>
  <si>
    <t>EQUIPE 1</t>
  </si>
  <si>
    <t>EQUIPE 2</t>
  </si>
  <si>
    <t>RESULTAT</t>
  </si>
  <si>
    <t>CLASSEMENT POULE</t>
  </si>
  <si>
    <t>Pts</t>
  </si>
  <si>
    <t>G</t>
  </si>
  <si>
    <t>P</t>
  </si>
  <si>
    <t>n° match</t>
  </si>
  <si>
    <t>Classement Final</t>
  </si>
  <si>
    <t>II</t>
  </si>
  <si>
    <t>III</t>
  </si>
  <si>
    <t>Points attribués  ==&gt;</t>
  </si>
  <si>
    <t>Gagné</t>
  </si>
  <si>
    <t>Nul</t>
  </si>
  <si>
    <t>Perdu</t>
  </si>
  <si>
    <t>à</t>
  </si>
  <si>
    <t>Points attribués</t>
  </si>
  <si>
    <t>N</t>
  </si>
  <si>
    <t>Manches P</t>
  </si>
  <si>
    <t>Manches C</t>
  </si>
  <si>
    <t>Coef Manches</t>
  </si>
  <si>
    <t>Coef Points</t>
  </si>
  <si>
    <t>Points
 P</t>
  </si>
  <si>
    <t>Points 
C</t>
  </si>
  <si>
    <t>N° 
équipe</t>
  </si>
  <si>
    <t>1er</t>
  </si>
  <si>
    <t>2ème</t>
  </si>
  <si>
    <t>3ème</t>
  </si>
  <si>
    <t>2 - 3</t>
  </si>
  <si>
    <t>1 - 2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</si>
</sst>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;@"/>
    <numFmt numFmtId="173" formatCode="0.000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8"/>
        <bgColor rgb="FFFFFF00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5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34" borderId="21" xfId="0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/>
      <protection locked="0"/>
    </xf>
    <xf numFmtId="172" fontId="3" fillId="34" borderId="32" xfId="0" applyNumberFormat="1" applyFont="1" applyFill="1" applyBorder="1" applyAlignment="1">
      <alignment horizontal="center" vertical="center"/>
    </xf>
    <xf numFmtId="172" fontId="3" fillId="34" borderId="3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172" fontId="3" fillId="34" borderId="39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172" fontId="3" fillId="34" borderId="44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36" borderId="47" xfId="0" applyFont="1" applyFill="1" applyBorder="1" applyAlignment="1">
      <alignment horizontal="left"/>
    </xf>
    <xf numFmtId="0" fontId="5" fillId="37" borderId="47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49" xfId="0" applyBorder="1" applyAlignment="1">
      <alignment/>
    </xf>
    <xf numFmtId="49" fontId="1" fillId="0" borderId="50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6" fillId="36" borderId="47" xfId="0" applyFont="1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0" fillId="0" borderId="66" xfId="0" applyBorder="1" applyAlignment="1">
      <alignment/>
    </xf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22" xfId="0" applyNumberForma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173" fontId="0" fillId="0" borderId="71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18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vertical="center"/>
    </xf>
    <xf numFmtId="173" fontId="0" fillId="0" borderId="70" xfId="0" applyNumberFormat="1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0" fontId="0" fillId="35" borderId="49" xfId="0" applyFill="1" applyBorder="1" applyAlignment="1" applyProtection="1">
      <alignment horizontal="left" vertical="center"/>
      <protection locked="0"/>
    </xf>
    <xf numFmtId="0" fontId="0" fillId="35" borderId="52" xfId="0" applyFill="1" applyBorder="1" applyAlignment="1" applyProtection="1">
      <alignment horizontal="left" vertical="center"/>
      <protection locked="0"/>
    </xf>
    <xf numFmtId="0" fontId="0" fillId="35" borderId="55" xfId="0" applyFill="1" applyBorder="1" applyAlignment="1" applyProtection="1">
      <alignment horizontal="left" vertical="center"/>
      <protection locked="0"/>
    </xf>
    <xf numFmtId="0" fontId="0" fillId="39" borderId="74" xfId="0" applyNumberFormat="1" applyFill="1" applyBorder="1" applyAlignment="1">
      <alignment horizontal="center" vertical="center"/>
    </xf>
    <xf numFmtId="0" fontId="0" fillId="39" borderId="75" xfId="0" applyNumberFormat="1" applyFill="1" applyBorder="1" applyAlignment="1">
      <alignment horizontal="center" vertical="center"/>
    </xf>
    <xf numFmtId="0" fontId="0" fillId="39" borderId="76" xfId="0" applyNumberFormat="1" applyFill="1" applyBorder="1" applyAlignment="1">
      <alignment horizontal="center" vertical="center"/>
    </xf>
    <xf numFmtId="0" fontId="0" fillId="39" borderId="77" xfId="0" applyNumberFormat="1" applyFill="1" applyBorder="1" applyAlignment="1">
      <alignment horizontal="center" vertical="center"/>
    </xf>
    <xf numFmtId="0" fontId="0" fillId="39" borderId="78" xfId="0" applyNumberFormat="1" applyFill="1" applyBorder="1" applyAlignment="1">
      <alignment horizontal="center" vertical="center"/>
    </xf>
    <xf numFmtId="0" fontId="0" fillId="39" borderId="79" xfId="0" applyNumberFormat="1" applyFill="1" applyBorder="1" applyAlignment="1">
      <alignment horizontal="center" vertical="center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49" fontId="0" fillId="0" borderId="96" xfId="0" applyNumberFormat="1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171450</xdr:rowOff>
    </xdr:from>
    <xdr:to>
      <xdr:col>18</xdr:col>
      <xdr:colOff>762000</xdr:colOff>
      <xdr:row>1</xdr:row>
      <xdr:rowOff>133350</xdr:rowOff>
    </xdr:to>
    <xdr:sp>
      <xdr:nvSpPr>
        <xdr:cNvPr id="1" name="AutoShape 57"/>
        <xdr:cNvSpPr>
          <a:spLocks/>
        </xdr:cNvSpPr>
      </xdr:nvSpPr>
      <xdr:spPr>
        <a:xfrm>
          <a:off x="7591425" y="171450"/>
          <a:ext cx="981075" cy="161925"/>
        </a:xfrm>
        <a:prstGeom prst="accentBorderCallout1">
          <a:avLst>
            <a:gd name="adj1" fmla="val -170587"/>
            <a:gd name="adj2" fmla="val 50000"/>
            <a:gd name="adj3" fmla="val -61763"/>
            <a:gd name="adj4" fmla="val 16666"/>
          </a:avLst>
        </a:prstGeom>
        <a:solidFill>
          <a:srgbClr val="C0C0C0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"/>
  <sheetViews>
    <sheetView zoomScalePageLayoutView="0" workbookViewId="0" topLeftCell="A1">
      <selection activeCell="C51" sqref="C51"/>
    </sheetView>
  </sheetViews>
  <sheetFormatPr defaultColWidth="11.421875" defaultRowHeight="12.75"/>
  <cols>
    <col min="8" max="8" width="22.7109375" style="0" customWidth="1"/>
    <col min="9" max="10" width="20.7109375" style="0" customWidth="1"/>
  </cols>
  <sheetData>
    <row r="1" spans="1:10" ht="39.75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2</v>
      </c>
      <c r="F1" s="4" t="s">
        <v>4</v>
      </c>
      <c r="G1" s="5" t="s">
        <v>5</v>
      </c>
      <c r="H1" s="6" t="s">
        <v>6</v>
      </c>
      <c r="I1" s="7" t="s">
        <v>7</v>
      </c>
      <c r="J1" s="6" t="s">
        <v>8</v>
      </c>
    </row>
    <row r="2" spans="1:10" ht="19.5" customHeight="1" thickTop="1">
      <c r="A2" s="8">
        <v>1</v>
      </c>
      <c r="B2" s="9"/>
      <c r="C2" s="10"/>
      <c r="D2" s="9"/>
      <c r="E2" s="10"/>
      <c r="F2" s="9"/>
      <c r="G2" s="128"/>
      <c r="H2" s="11" t="str">
        <f>CONCATENATE(B2," / ",D2," (",F2,")")</f>
        <v> /  ()</v>
      </c>
      <c r="I2" s="12"/>
      <c r="J2" s="13"/>
    </row>
    <row r="3" spans="1:10" ht="19.5" customHeight="1">
      <c r="A3" s="14">
        <v>2</v>
      </c>
      <c r="B3" s="15"/>
      <c r="C3" s="16"/>
      <c r="D3" s="15"/>
      <c r="E3" s="16"/>
      <c r="F3" s="15"/>
      <c r="G3" s="129"/>
      <c r="H3" s="11" t="str">
        <f>CONCATENATE(B3," / ",D3," (",F3,")")</f>
        <v> /  ()</v>
      </c>
      <c r="I3" s="17"/>
      <c r="J3" s="18"/>
    </row>
    <row r="4" spans="1:10" ht="19.5" customHeight="1" thickBot="1">
      <c r="A4" s="19">
        <v>3</v>
      </c>
      <c r="B4" s="20"/>
      <c r="C4" s="21"/>
      <c r="D4" s="20"/>
      <c r="E4" s="21"/>
      <c r="F4" s="20"/>
      <c r="G4" s="130"/>
      <c r="H4" s="22" t="str">
        <f>CONCATENATE(B4," / ",D4," (",F4,")")</f>
        <v> /  ()</v>
      </c>
      <c r="I4" s="23"/>
      <c r="J4" s="24"/>
    </row>
    <row r="5" ht="13.5" thickTop="1"/>
  </sheetData>
  <sheetProtection/>
  <printOptions horizontalCentered="1" verticalCentered="1"/>
  <pageMargins left="0" right="0" top="0" bottom="0" header="0.3937007874015748" footer="0"/>
  <pageSetup horizontalDpi="360" verticalDpi="360" orientation="landscape" paperSize="9" r:id="rId1"/>
  <headerFooter>
    <oddHeader>&amp;CTOURNOI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U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3" width="4.7109375" style="37" customWidth="1"/>
    <col min="4" max="4" width="29.421875" style="37" customWidth="1"/>
    <col min="5" max="5" width="3.57421875" style="37" customWidth="1"/>
    <col min="6" max="6" width="29.421875" style="37" customWidth="1"/>
    <col min="7" max="9" width="3.8515625" style="37" customWidth="1"/>
    <col min="10" max="10" width="8.28125" style="37" customWidth="1"/>
    <col min="11" max="19" width="3.8515625" style="37" customWidth="1"/>
    <col min="20" max="16384" width="9.140625" style="36" customWidth="1"/>
  </cols>
  <sheetData>
    <row r="1" spans="1:21" ht="39.75" customHeight="1" thickBot="1" thickTop="1">
      <c r="A1" s="25" t="s">
        <v>9</v>
      </c>
      <c r="B1" s="26" t="s">
        <v>10</v>
      </c>
      <c r="C1" s="26" t="s">
        <v>11</v>
      </c>
      <c r="D1" s="27" t="s">
        <v>12</v>
      </c>
      <c r="E1" s="27" t="s">
        <v>13</v>
      </c>
      <c r="F1" s="27" t="s">
        <v>14</v>
      </c>
      <c r="G1" s="28" t="s">
        <v>15</v>
      </c>
      <c r="H1" s="29"/>
      <c r="I1" s="30"/>
      <c r="J1" s="31" t="s">
        <v>16</v>
      </c>
      <c r="K1" s="32" t="s">
        <v>17</v>
      </c>
      <c r="L1" s="29"/>
      <c r="M1" s="33"/>
      <c r="N1" s="32" t="s">
        <v>18</v>
      </c>
      <c r="O1" s="29"/>
      <c r="P1" s="33"/>
      <c r="Q1" s="32" t="s">
        <v>19</v>
      </c>
      <c r="R1" s="29"/>
      <c r="S1" s="33"/>
      <c r="T1" s="34" t="s">
        <v>20</v>
      </c>
      <c r="U1" s="35" t="s">
        <v>21</v>
      </c>
    </row>
    <row r="2" spans="1:21" ht="18" customHeight="1" thickBot="1" thickTop="1">
      <c r="A2" s="38">
        <v>1</v>
      </c>
      <c r="B2" s="39" t="s">
        <v>22</v>
      </c>
      <c r="C2" s="40"/>
      <c r="D2" s="41" t="str">
        <f>IF(Inscriptions_P3!H2=" /  ()",CONCATENATE("Rang ",Inscriptions_P3!A2),Inscriptions_P3!H2)</f>
        <v>Rang 1</v>
      </c>
      <c r="E2" s="41" t="s">
        <v>13</v>
      </c>
      <c r="F2" s="41" t="str">
        <f>IF(Inscriptions_P3!H4=" /  ()",CONCATENATE("Rang ",Inscriptions_P3!A4),Inscriptions_P3!H4)</f>
        <v>Rang 3</v>
      </c>
      <c r="G2" s="41">
        <f>IF(K2=M2,"",SUM(IF(K2&gt;M2,1,0),IF(N2&gt;P2,1,0),IF(Q2&lt;=S2,0,1)))</f>
      </c>
      <c r="H2" s="41" t="s">
        <v>23</v>
      </c>
      <c r="I2" s="41">
        <f>IF(K2=M2,"",SUM(IF(K2&lt;M2,1,0),IF(N2&lt;P2,1,0),IF(Q2&gt;=S2,0,1)))</f>
      </c>
      <c r="J2" s="42">
        <f>SUM(U2-T2)</f>
        <v>0</v>
      </c>
      <c r="K2" s="43"/>
      <c r="L2" s="41" t="s">
        <v>23</v>
      </c>
      <c r="M2" s="44"/>
      <c r="N2" s="43"/>
      <c r="O2" s="41" t="s">
        <v>23</v>
      </c>
      <c r="P2" s="44"/>
      <c r="Q2" s="43"/>
      <c r="R2" s="41" t="s">
        <v>23</v>
      </c>
      <c r="S2" s="44"/>
      <c r="T2" s="45"/>
      <c r="U2" s="46"/>
    </row>
    <row r="3" spans="1:21" ht="18" customHeight="1" thickBot="1">
      <c r="A3" s="47">
        <f>SUM(A2,1)</f>
        <v>2</v>
      </c>
      <c r="B3" s="48" t="s">
        <v>36</v>
      </c>
      <c r="C3" s="49"/>
      <c r="D3" s="50" t="str">
        <f>IF(Inscriptions_P3!H3=" /  ()",CONCATENATE("Rang ",Inscriptions_P3!A3),Inscriptions_P3!H3)</f>
        <v>Rang 2</v>
      </c>
      <c r="E3" s="50" t="s">
        <v>13</v>
      </c>
      <c r="F3" s="50" t="str">
        <f>IF(Inscriptions_P3!H4=" /  ()",CONCATENATE("Rang ",Inscriptions_P3!A4),Inscriptions_P3!H4)</f>
        <v>Rang 3</v>
      </c>
      <c r="G3" s="50">
        <f>IF(K3=M3,"",SUM(IF(K3&gt;M3,1,0),IF(N3&gt;P3,1,0),IF(Q3&lt;=S3,0,1)))</f>
      </c>
      <c r="H3" s="50" t="s">
        <v>23</v>
      </c>
      <c r="I3" s="50">
        <f>IF(K3=M3,"",SUM(IF(K3&lt;M3,1,0),IF(N3&lt;P3,1,0),IF(Q3&gt;=S3,0,1)))</f>
      </c>
      <c r="J3" s="51">
        <f>SUM(U3-T3)</f>
        <v>0</v>
      </c>
      <c r="K3" s="52"/>
      <c r="L3" s="50" t="s">
        <v>23</v>
      </c>
      <c r="M3" s="53"/>
      <c r="N3" s="52"/>
      <c r="O3" s="50" t="s">
        <v>23</v>
      </c>
      <c r="P3" s="53"/>
      <c r="Q3" s="52"/>
      <c r="R3" s="50" t="s">
        <v>23</v>
      </c>
      <c r="S3" s="53"/>
      <c r="T3" s="54"/>
      <c r="U3" s="55"/>
    </row>
    <row r="4" spans="1:21" ht="18" customHeight="1" thickBot="1">
      <c r="A4" s="56">
        <f>SUM(A3,1)</f>
        <v>3</v>
      </c>
      <c r="B4" s="57" t="s">
        <v>37</v>
      </c>
      <c r="C4" s="58"/>
      <c r="D4" s="59" t="str">
        <f>IF(Inscriptions_P3!H2=" /  ()",CONCATENATE("Rang ",Inscriptions_P3!A2),Inscriptions_P3!H2)</f>
        <v>Rang 1</v>
      </c>
      <c r="E4" s="59" t="s">
        <v>13</v>
      </c>
      <c r="F4" s="59" t="str">
        <f>IF(Inscriptions_P3!H3=" /  ()",CONCATENATE("Rang ",Inscriptions_P3!A3),Inscriptions_P3!H3)</f>
        <v>Rang 2</v>
      </c>
      <c r="G4" s="59">
        <f>IF(K4=M4,"",SUM(IF(K4&gt;M4,1,0),IF(N4&gt;P4,1,0),IF(Q4&lt;=S4,0,1)))</f>
      </c>
      <c r="H4" s="59" t="s">
        <v>23</v>
      </c>
      <c r="I4" s="59">
        <f>IF(K4=M4,"",SUM(IF(K4&lt;M4,1,0),IF(N4&lt;P4,1,0),IF(Q4&gt;=S4,0,1)))</f>
      </c>
      <c r="J4" s="60">
        <f>SUM(U4-T4)</f>
        <v>0</v>
      </c>
      <c r="K4" s="61"/>
      <c r="L4" s="59" t="s">
        <v>23</v>
      </c>
      <c r="M4" s="62"/>
      <c r="N4" s="61"/>
      <c r="O4" s="59" t="s">
        <v>23</v>
      </c>
      <c r="P4" s="62"/>
      <c r="Q4" s="61"/>
      <c r="R4" s="59" t="s">
        <v>23</v>
      </c>
      <c r="S4" s="62"/>
      <c r="T4" s="63"/>
      <c r="U4" s="64"/>
    </row>
    <row r="5" ht="15.75" thickTop="1"/>
  </sheetData>
  <sheetProtection/>
  <printOptions horizontalCentered="1" verticalCentered="1"/>
  <pageMargins left="0" right="0" top="0" bottom="0" header="0.3937007874015748" footer="0"/>
  <pageSetup horizontalDpi="360" verticalDpi="360" orientation="landscape" paperSize="9" scale="98" r:id="rId1"/>
  <headerFooter>
    <oddHeader>&amp;CTOURNOI</oddHeader>
  </headerFooter>
  <ignoredErrors>
    <ignoredError sqref="D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G14"/>
  <sheetViews>
    <sheetView tabSelected="1" zoomScalePageLayoutView="0" workbookViewId="0" topLeftCell="A1">
      <selection activeCell="S7" sqref="S7:AF9"/>
    </sheetView>
  </sheetViews>
  <sheetFormatPr defaultColWidth="11.421875" defaultRowHeight="12.75"/>
  <cols>
    <col min="7" max="7" width="3.140625" style="0" customWidth="1"/>
    <col min="8" max="8" width="11.421875" style="0" customWidth="1"/>
    <col min="9" max="9" width="4.140625" style="0" customWidth="1"/>
    <col min="10" max="10" width="2.8515625" style="0" customWidth="1"/>
    <col min="11" max="11" width="4.140625" style="0" customWidth="1"/>
    <col min="12" max="16" width="11.421875" style="0" hidden="1" customWidth="1"/>
    <col min="19" max="19" width="20.57421875" style="0" bestFit="1" customWidth="1"/>
    <col min="20" max="20" width="5.00390625" style="0" hidden="1" customWidth="1"/>
    <col min="21" max="24" width="4.7109375" style="0" customWidth="1"/>
    <col min="25" max="25" width="7.57421875" style="0" customWidth="1"/>
    <col min="26" max="27" width="7.7109375" style="0" customWidth="1"/>
    <col min="28" max="28" width="7.7109375" style="0" hidden="1" customWidth="1"/>
    <col min="29" max="31" width="7.7109375" style="0" customWidth="1"/>
    <col min="32" max="32" width="7.7109375" style="0" hidden="1" customWidth="1"/>
  </cols>
  <sheetData>
    <row r="1" spans="1:33" ht="15.75">
      <c r="A1" s="106"/>
      <c r="B1" s="102"/>
      <c r="C1" s="72"/>
      <c r="D1" s="73" t="s">
        <v>39</v>
      </c>
      <c r="E1" s="73"/>
      <c r="F1" s="73" t="s">
        <v>40</v>
      </c>
      <c r="G1" s="102"/>
      <c r="H1" s="74"/>
      <c r="I1" s="73"/>
      <c r="J1" s="73" t="s">
        <v>41</v>
      </c>
      <c r="K1" s="73"/>
      <c r="L1" s="73"/>
      <c r="M1" s="73"/>
      <c r="N1" s="73"/>
      <c r="O1" s="73"/>
      <c r="P1" s="73"/>
      <c r="Q1" s="73"/>
      <c r="R1" s="103"/>
      <c r="S1" s="103"/>
      <c r="T1" s="103"/>
      <c r="U1" s="104"/>
      <c r="V1" s="68"/>
      <c r="W1" s="68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15.75">
      <c r="A2" s="75"/>
      <c r="B2" s="65" t="s">
        <v>38</v>
      </c>
      <c r="C2" s="65"/>
      <c r="D2" s="137">
        <v>0</v>
      </c>
      <c r="E2" s="91"/>
      <c r="F2" s="137">
        <v>0</v>
      </c>
      <c r="G2" s="1"/>
      <c r="H2" s="66"/>
      <c r="I2" s="180">
        <v>0</v>
      </c>
      <c r="J2" s="181"/>
      <c r="K2" s="181"/>
      <c r="L2" s="69"/>
      <c r="M2" s="69"/>
      <c r="N2" s="69"/>
      <c r="O2" s="69"/>
      <c r="P2" s="69"/>
      <c r="Q2" s="69"/>
      <c r="R2" s="65"/>
      <c r="S2" s="65"/>
      <c r="T2" s="65"/>
      <c r="U2" s="105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2" ht="12.75">
      <c r="A3" s="76"/>
      <c r="B3" s="77"/>
      <c r="C3" s="78"/>
      <c r="D3" s="79"/>
      <c r="E3" s="79"/>
      <c r="F3" s="77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AD3" s="1"/>
      <c r="AE3" s="1"/>
      <c r="AF3" s="1"/>
    </row>
    <row r="4" ht="13.5" thickBot="1"/>
    <row r="5" spans="1:32" ht="13.5" thickTop="1">
      <c r="A5" s="164" t="s">
        <v>24</v>
      </c>
      <c r="B5" s="165"/>
      <c r="C5" s="168" t="s">
        <v>34</v>
      </c>
      <c r="D5" s="170" t="s">
        <v>26</v>
      </c>
      <c r="E5" s="88"/>
      <c r="F5" s="172" t="s">
        <v>27</v>
      </c>
      <c r="G5" s="174" t="s">
        <v>13</v>
      </c>
      <c r="H5" s="176" t="s">
        <v>28</v>
      </c>
      <c r="I5" s="158" t="s">
        <v>29</v>
      </c>
      <c r="J5" s="159"/>
      <c r="K5" s="160"/>
      <c r="O5" s="147" t="s">
        <v>43</v>
      </c>
      <c r="P5" s="148"/>
      <c r="Q5" s="101"/>
      <c r="R5" s="149" t="s">
        <v>30</v>
      </c>
      <c r="S5" s="150"/>
      <c r="T5" s="156" t="s">
        <v>51</v>
      </c>
      <c r="U5" s="153" t="s">
        <v>31</v>
      </c>
      <c r="V5" s="153" t="s">
        <v>32</v>
      </c>
      <c r="W5" s="155" t="s">
        <v>44</v>
      </c>
      <c r="X5" s="153" t="s">
        <v>33</v>
      </c>
      <c r="Y5" s="142" t="s">
        <v>45</v>
      </c>
      <c r="Z5" s="142" t="s">
        <v>46</v>
      </c>
      <c r="AA5" s="142" t="s">
        <v>47</v>
      </c>
      <c r="AB5" s="140"/>
      <c r="AC5" s="142" t="s">
        <v>49</v>
      </c>
      <c r="AD5" s="142" t="s">
        <v>50</v>
      </c>
      <c r="AE5" s="145" t="s">
        <v>48</v>
      </c>
      <c r="AF5" s="141"/>
    </row>
    <row r="6" spans="1:32" ht="12.75">
      <c r="A6" s="166"/>
      <c r="B6" s="167"/>
      <c r="C6" s="169"/>
      <c r="D6" s="171"/>
      <c r="E6" s="89"/>
      <c r="F6" s="173"/>
      <c r="G6" s="175"/>
      <c r="H6" s="177"/>
      <c r="I6" s="161"/>
      <c r="J6" s="162"/>
      <c r="K6" s="163"/>
      <c r="O6" s="71" t="s">
        <v>27</v>
      </c>
      <c r="P6" s="71" t="s">
        <v>28</v>
      </c>
      <c r="Q6" s="71"/>
      <c r="R6" s="151"/>
      <c r="S6" s="152"/>
      <c r="T6" s="157"/>
      <c r="U6" s="154"/>
      <c r="V6" s="154"/>
      <c r="W6" s="154"/>
      <c r="X6" s="154"/>
      <c r="Y6" s="143"/>
      <c r="Z6" s="143"/>
      <c r="AA6" s="144"/>
      <c r="AB6" s="121"/>
      <c r="AC6" s="144"/>
      <c r="AD6" s="144"/>
      <c r="AE6" s="146"/>
      <c r="AF6" s="124"/>
    </row>
    <row r="7" spans="1:32" ht="12.75">
      <c r="A7" s="14">
        <v>1</v>
      </c>
      <c r="B7" s="83" t="str">
        <f>CONCATENATE(Inscriptions_P3!H2)</f>
        <v> /  ()</v>
      </c>
      <c r="C7" s="84">
        <v>1</v>
      </c>
      <c r="D7" s="85" t="s">
        <v>25</v>
      </c>
      <c r="E7" s="90"/>
      <c r="F7" s="92" t="str">
        <f>CONCATENATE(B7)</f>
        <v> /  ()</v>
      </c>
      <c r="G7" s="93" t="s">
        <v>13</v>
      </c>
      <c r="H7" s="94" t="str">
        <f>CONCATENATE(B9)</f>
        <v> /  ()</v>
      </c>
      <c r="I7" s="131">
        <f>CONCATENATE(Matchs_P3!G2)</f>
      </c>
      <c r="J7" s="112" t="s">
        <v>42</v>
      </c>
      <c r="K7" s="134">
        <f>CONCATENATE(Matchs_P3!I2)</f>
      </c>
      <c r="L7" s="36">
        <f>IF(I7="",0,(IF(I7&gt;K7,$D$2,$I$2)))</f>
        <v>0</v>
      </c>
      <c r="M7" s="36">
        <f>IF(I7="",0,(IF(I7=K7,$F$2,0)))</f>
        <v>0</v>
      </c>
      <c r="N7" s="36">
        <f>IF(I7="",0,(IF(I7&lt;K7,$D$2,$I$2)))</f>
        <v>0</v>
      </c>
      <c r="O7" s="70">
        <f>IF(I7="",0,(IF(OR(I7=K7),$F$2,L7+M7)))</f>
        <v>0</v>
      </c>
      <c r="P7" s="36">
        <f>IF(I7="",0,(IF(OR(I7=K7),$F$2,M7+N7)))</f>
        <v>0</v>
      </c>
      <c r="Q7" s="36"/>
      <c r="R7" s="119" t="s">
        <v>52</v>
      </c>
      <c r="S7" s="98" t="str">
        <f>CONCATENATE(Inscriptions_P3!H2)</f>
        <v> /  ()</v>
      </c>
      <c r="T7" s="98">
        <v>1</v>
      </c>
      <c r="U7" s="98">
        <f>$O$7+$O$9</f>
        <v>0</v>
      </c>
      <c r="V7" s="98">
        <f>IF($D$2=0,0,(COUNTIF($O$7,$D$2)+COUNTIF($O$9,$D$2)))</f>
        <v>0</v>
      </c>
      <c r="W7" s="98">
        <f>IF($F$2=0,0,(COUNTIF($O$7,$F$2)+COUNTIF($O$9,$F$2)))</f>
        <v>0</v>
      </c>
      <c r="X7" s="98">
        <f>IF($I$2=0,0,(COUNTIF($O$7,$I$2)+COUNTIF($O$9,$I$2)))</f>
        <v>0</v>
      </c>
      <c r="Y7" s="111">
        <f>SUM(Matchs_P3!$G$2,Matchs_P3!$G$4)</f>
        <v>0</v>
      </c>
      <c r="Z7" s="107">
        <f>SUM(Matchs_P3!$I$2,Matchs_P3!$I$4)</f>
        <v>0</v>
      </c>
      <c r="AA7" s="125" t="str">
        <f>IF(Z7=0,"MAX",(Y7/Z7))</f>
        <v>MAX</v>
      </c>
      <c r="AB7" s="125">
        <f>IF(AA7="MAX",100,Y7/Z7)</f>
        <v>100</v>
      </c>
      <c r="AC7" s="98">
        <f>SUM(Matchs_P3!$K$2,Matchs_P3!$N$2,Matchs_P3!$Q$2,Matchs_P3!$K$4,Matchs_P3!$N$4,Matchs_P3!$Q$4)</f>
        <v>0</v>
      </c>
      <c r="AD7" s="98">
        <f>SUM(Matchs_P3!$M$2,Matchs_P3!$P$2,Matchs_P3!$S$2,Matchs_P3!$M$4,Matchs_P3!$P$4,Matchs_P3!$S$4)</f>
        <v>0</v>
      </c>
      <c r="AE7" s="109" t="str">
        <f>IF(AD7=0,"MAX",(AC7/AD7))</f>
        <v>MAX</v>
      </c>
      <c r="AF7" s="123">
        <f>IF(AE7="MAX",100,AC7/AD7)</f>
        <v>100</v>
      </c>
    </row>
    <row r="8" spans="1:32" ht="12.75">
      <c r="A8" s="14">
        <v>2</v>
      </c>
      <c r="B8" s="83" t="str">
        <f>CONCATENATE(Inscriptions_P3!H3)</f>
        <v> /  ()</v>
      </c>
      <c r="C8" s="84">
        <v>2</v>
      </c>
      <c r="D8" s="138" t="s">
        <v>55</v>
      </c>
      <c r="E8" s="90"/>
      <c r="F8" s="92" t="str">
        <f>CONCATENATE(B8)</f>
        <v> /  ()</v>
      </c>
      <c r="G8" s="93" t="s">
        <v>13</v>
      </c>
      <c r="H8" s="94" t="str">
        <f>CONCATENATE(B9)</f>
        <v> /  ()</v>
      </c>
      <c r="I8" s="132">
        <f>CONCATENATE(Matchs_P3!G3)</f>
      </c>
      <c r="J8" s="113" t="s">
        <v>42</v>
      </c>
      <c r="K8" s="135">
        <f>CONCATENATE(Matchs_P3!I3)</f>
      </c>
      <c r="L8" s="36">
        <f>IF(I8="",0,(IF(I8&gt;K8,$D$2,$I$2)))</f>
        <v>0</v>
      </c>
      <c r="M8" s="36">
        <f>IF(I8="",0,(IF(I8=K8,$F$2,0)))</f>
        <v>0</v>
      </c>
      <c r="N8" s="36">
        <f>IF(I8="",0,(IF(I8&lt;K8,$D$2,$I$2)))</f>
        <v>0</v>
      </c>
      <c r="O8" s="70">
        <f>IF(I8="",0,(IF(OR(I8=K8),$F$2,L8+M8)))</f>
        <v>0</v>
      </c>
      <c r="P8" s="36">
        <f>IF(I8="",0,(IF(OR(I8=K8),$F$2,M8+N8)))</f>
        <v>0</v>
      </c>
      <c r="Q8" s="36"/>
      <c r="R8" s="119" t="s">
        <v>53</v>
      </c>
      <c r="S8" s="115" t="str">
        <f>CONCATENATE(Inscriptions_P3!H3)</f>
        <v> /  ()</v>
      </c>
      <c r="T8" s="115">
        <v>2</v>
      </c>
      <c r="U8" s="115">
        <f>$P$7+$O$9</f>
        <v>0</v>
      </c>
      <c r="V8" s="115">
        <f>IF($D$2=0,0,(COUNTIF($P$7,$D$2)+COUNTIF($O$9,$D$2)))</f>
        <v>0</v>
      </c>
      <c r="W8" s="115">
        <f>IF($F$2=0,0,(COUNTIF($P$7,$F$2)+COUNTIF($O$9,$F$2)))</f>
        <v>0</v>
      </c>
      <c r="X8" s="115">
        <f>IF($I$2=0,0,(COUNTIF($P$7,$I$2)+COUNTIF($O$9,$I$2)))</f>
        <v>0</v>
      </c>
      <c r="Y8" s="116">
        <f>SUM(Matchs_P3!$G$3,Matchs_P3!$I$4)</f>
        <v>0</v>
      </c>
      <c r="Z8" s="117">
        <f>SUM(Matchs_P3!$I$3,Matchs_P3!$G$4)</f>
        <v>0</v>
      </c>
      <c r="AA8" s="126" t="str">
        <f>IF(Z8=0,"MAX",(Y8/Z8))</f>
        <v>MAX</v>
      </c>
      <c r="AB8" s="125">
        <f>IF(AA8="MAX",100,Y8/Z8)</f>
        <v>100</v>
      </c>
      <c r="AC8" s="115">
        <f>SUM(Matchs_P3!$K$3,Matchs_P3!$N$3,Matchs_P3!$Q$3,Matchs_P3!$M$4,Matchs_P3!$P$4,Matchs_P3!$S$4)</f>
        <v>0</v>
      </c>
      <c r="AD8" s="115">
        <f>SUM(Matchs_P3!$M$3,Matchs_P3!$P$3,Matchs_P3!$S$3,Matchs_P3!$K$4,Matchs_P3!$N$4,Matchs_P3!$Q$4)</f>
        <v>0</v>
      </c>
      <c r="AE8" s="118" t="str">
        <f>IF(AD8=0,"MAX",(AC8/AD8))</f>
        <v>MAX</v>
      </c>
      <c r="AF8" s="123">
        <f>IF(AE8="MAX",100,AC8/AD8)</f>
        <v>100</v>
      </c>
    </row>
    <row r="9" spans="1:32" ht="13.5" thickBot="1">
      <c r="A9" s="19">
        <v>3</v>
      </c>
      <c r="B9" s="86" t="str">
        <f>CONCATENATE(Inscriptions_P3!H4)</f>
        <v> /  ()</v>
      </c>
      <c r="C9" s="87">
        <v>3</v>
      </c>
      <c r="D9" s="139" t="s">
        <v>56</v>
      </c>
      <c r="E9" s="90"/>
      <c r="F9" s="95" t="str">
        <f>CONCATENATE(B7)</f>
        <v> /  ()</v>
      </c>
      <c r="G9" s="96" t="s">
        <v>13</v>
      </c>
      <c r="H9" s="97" t="str">
        <f>CONCATENATE(B8)</f>
        <v> /  ()</v>
      </c>
      <c r="I9" s="133">
        <f>CONCATENATE(Matchs_P3!G4)</f>
      </c>
      <c r="J9" s="114" t="s">
        <v>42</v>
      </c>
      <c r="K9" s="136">
        <f>CONCATENATE(Matchs_P3!I4)</f>
      </c>
      <c r="L9" s="36">
        <f>IF(I9="",0,(IF(I9&gt;K9,$D$2,$I$2)))</f>
        <v>0</v>
      </c>
      <c r="M9" s="36">
        <f>IF(I9="",0,(IF(I9=K9,$F$2,0)))</f>
        <v>0</v>
      </c>
      <c r="N9" s="36">
        <f>IF(I9="",0,(IF(I9&lt;K9,$D$2,$I$2)))</f>
        <v>0</v>
      </c>
      <c r="O9" s="70">
        <f>IF(I9="",0,(IF(OR(I9=K9),$F$2,L9+M9)))</f>
        <v>0</v>
      </c>
      <c r="P9" s="36">
        <f>IF(I9="",0,(IF(OR(I9=K9),$F$2,M9+N9)))</f>
        <v>0</v>
      </c>
      <c r="Q9" s="36"/>
      <c r="R9" s="120" t="s">
        <v>54</v>
      </c>
      <c r="S9" s="99" t="str">
        <f>CONCATENATE(Inscriptions_P3!H4)</f>
        <v> /  ()</v>
      </c>
      <c r="T9" s="98">
        <v>3</v>
      </c>
      <c r="U9" s="100">
        <f>$P$7+$P$9</f>
        <v>0</v>
      </c>
      <c r="V9" s="99">
        <f>IF($D$2=0,0,(COUNTIF($P$7,$D$2)+COUNTIF($P$9,$D$2)))</f>
        <v>0</v>
      </c>
      <c r="W9" s="99">
        <f>IF($F$2=0,0,(COUNTIF($P$7,$F$2)+COUNTIF($P$9,$F$2)))</f>
        <v>0</v>
      </c>
      <c r="X9" s="99">
        <f>IF($I$2=0,0,(COUNTIF($P$7,$I$2)+COUNTIF($P$9,$I$2)))</f>
        <v>0</v>
      </c>
      <c r="Y9" s="108">
        <f>SUM(Matchs_P3!$I$2,Matchs_P3!$I$3)</f>
        <v>0</v>
      </c>
      <c r="Z9" s="108">
        <f>SUM(Matchs_P3!$G$2,Matchs_P3!$G$3)</f>
        <v>0</v>
      </c>
      <c r="AA9" s="127" t="str">
        <f>IF(Z9=0,"MAX",(Y9/Z9))</f>
        <v>MAX</v>
      </c>
      <c r="AB9" s="125">
        <f>IF(AA9="MAX",100,Y9/Z9)</f>
        <v>100</v>
      </c>
      <c r="AC9" s="99">
        <f>SUM(Matchs_P3!$M$2,Matchs_P3!$P$2,Matchs_P3!$S$2,Matchs_P3!$M$3,Matchs_P3!$P$3,Matchs_P3!$S$3)</f>
        <v>0</v>
      </c>
      <c r="AD9" s="99">
        <f>SUM(Matchs_P3!$K$2,Matchs_P3!$N$2,Matchs_P3!$Q$2,Matchs_P3!$K$3,Matchs_P3!$N$3,Matchs_P3!$Q$3)</f>
        <v>0</v>
      </c>
      <c r="AE9" s="110" t="str">
        <f>IF(AD9=0,"MAX",(AC9/AD9))</f>
        <v>MAX</v>
      </c>
      <c r="AF9" s="123">
        <f>IF(AE9="MAX",100,AC9/AD9)</f>
        <v>100</v>
      </c>
    </row>
    <row r="10" ht="13.5" thickTop="1"/>
    <row r="14" ht="12.75">
      <c r="R14" s="122"/>
    </row>
  </sheetData>
  <sheetProtection/>
  <mergeCells count="21">
    <mergeCell ref="I2:K2"/>
    <mergeCell ref="I5:K6"/>
    <mergeCell ref="A5:B6"/>
    <mergeCell ref="C5:C6"/>
    <mergeCell ref="D5:D6"/>
    <mergeCell ref="F5:F6"/>
    <mergeCell ref="G5:G6"/>
    <mergeCell ref="H5:H6"/>
    <mergeCell ref="O5:P5"/>
    <mergeCell ref="R5:S6"/>
    <mergeCell ref="U5:U6"/>
    <mergeCell ref="V5:V6"/>
    <mergeCell ref="W5:W6"/>
    <mergeCell ref="X5:X6"/>
    <mergeCell ref="T5:T6"/>
    <mergeCell ref="Y5:Y6"/>
    <mergeCell ref="Z5:Z6"/>
    <mergeCell ref="AA5:AA6"/>
    <mergeCell ref="AC5:AC6"/>
    <mergeCell ref="AD5:AD6"/>
    <mergeCell ref="AE5:AE6"/>
  </mergeCells>
  <printOptions horizontalCentered="1" verticalCentered="1"/>
  <pageMargins left="0" right="0" top="0" bottom="0" header="0.3937007874015748" footer="0"/>
  <pageSetup horizontalDpi="600" verticalDpi="600" orientation="landscape" paperSize="9" scale="72" r:id="rId3"/>
  <headerFooter>
    <oddHeader>&amp;CTOURNOI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4"/>
  <sheetViews>
    <sheetView zoomScalePageLayoutView="0" workbookViewId="0" topLeftCell="A1">
      <selection activeCell="B2" sqref="B2"/>
    </sheetView>
  </sheetViews>
  <sheetFormatPr defaultColWidth="8.7109375" defaultRowHeight="12.75"/>
  <cols>
    <col min="1" max="1" width="3.00390625" style="36" customWidth="1"/>
    <col min="2" max="2" width="22.7109375" style="0" bestFit="1" customWidth="1"/>
  </cols>
  <sheetData>
    <row r="1" spans="1:2" ht="39.75" customHeight="1" thickBot="1" thickTop="1">
      <c r="A1" s="178" t="s">
        <v>35</v>
      </c>
      <c r="B1" s="179"/>
    </row>
    <row r="2" spans="1:2" ht="18" customHeight="1" thickTop="1">
      <c r="A2" s="14">
        <v>1</v>
      </c>
      <c r="B2" s="11" t="str">
        <f>CONCATENATE(Tableau_P3!$S$7)</f>
        <v> /  ()</v>
      </c>
    </row>
    <row r="3" spans="1:2" ht="18" customHeight="1">
      <c r="A3" s="14">
        <f>SUM(A2,1)</f>
        <v>2</v>
      </c>
      <c r="B3" s="11" t="str">
        <f>CONCATENATE(Tableau_P3!$S$8)</f>
        <v> /  ()</v>
      </c>
    </row>
    <row r="4" spans="1:2" ht="18" customHeight="1" thickBot="1">
      <c r="A4" s="19">
        <f>SUM(A3,1)</f>
        <v>3</v>
      </c>
      <c r="B4" s="22" t="str">
        <f>CONCATENATE(Tableau_P3!$S$9)</f>
        <v> /  ()</v>
      </c>
    </row>
    <row r="5" ht="13.5" thickTop="1"/>
  </sheetData>
  <sheetProtection/>
  <mergeCells count="1">
    <mergeCell ref="A1:B1"/>
  </mergeCells>
  <printOptions horizontalCentered="1" verticalCentered="1"/>
  <pageMargins left="0" right="0" top="0" bottom="0" header="0.3937007874015748" footer="0"/>
  <pageSetup horizontalDpi="360" verticalDpi="360" orientation="landscape" paperSize="9" r:id="rId1"/>
  <headerFooter>
    <oddHeader>&amp;CTOURNOI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SAINTE 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SAINTE MARIE</dc:creator>
  <cp:keywords/>
  <dc:description/>
  <cp:lastModifiedBy>Geoffrey</cp:lastModifiedBy>
  <cp:lastPrinted>2010-10-25T19:38:06Z</cp:lastPrinted>
  <dcterms:created xsi:type="dcterms:W3CDTF">2010-08-31T13:52:13Z</dcterms:created>
  <dcterms:modified xsi:type="dcterms:W3CDTF">2010-10-26T18:35:48Z</dcterms:modified>
  <cp:category/>
  <cp:version/>
  <cp:contentType/>
  <cp:contentStatus/>
</cp:coreProperties>
</file>