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65" windowHeight="13740" activeTab="0"/>
  </bookViews>
  <sheets>
    <sheet name="Inscriptions_14" sheetId="1" r:id="rId1"/>
    <sheet name="Matchs_14" sheetId="2" r:id="rId2"/>
    <sheet name="Tableau_14" sheetId="3" r:id="rId3"/>
    <sheet name="Classement final_14" sheetId="4" r:id="rId4"/>
  </sheets>
  <definedNames>
    <definedName name="fillPlayers_7" localSheetId="0">'Inscriptions_14'!$B$2:$F$9</definedName>
    <definedName name="_xlnm.Print_Area" localSheetId="2">'Tableau_14'!$A$1:$K$79</definedName>
  </definedNames>
  <calcPr fullCalcOnLoad="1"/>
</workbook>
</file>

<file path=xl/sharedStrings.xml><?xml version="1.0" encoding="utf-8"?>
<sst xmlns="http://schemas.openxmlformats.org/spreadsheetml/2006/main" count="268" uniqueCount="82">
  <si>
    <t>Rang</t>
  </si>
  <si>
    <t>Numéro
Match</t>
  </si>
  <si>
    <t>Tour</t>
  </si>
  <si>
    <t>Terrain</t>
  </si>
  <si>
    <t>Participant 1</t>
  </si>
  <si>
    <t>vs</t>
  </si>
  <si>
    <t>Participant 2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</si>
  <si>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</si>
  <si>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</si>
  <si>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</si>
  <si>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</si>
  <si>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</si>
  <si>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</si>
  <si>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</si>
  <si>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</si>
  <si>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IV</t>
  </si>
  <si>
    <t>V</t>
  </si>
  <si>
    <t>9/12</t>
  </si>
  <si>
    <t>VI</t>
  </si>
  <si>
    <t>11/12</t>
  </si>
  <si>
    <t>9/10</t>
  </si>
  <si>
    <t>23</t>
  </si>
  <si>
    <t>DF</t>
  </si>
  <si>
    <t>24</t>
  </si>
  <si>
    <t>25</t>
  </si>
  <si>
    <t>7/8</t>
  </si>
  <si>
    <t>26</t>
  </si>
  <si>
    <t>5/6</t>
  </si>
  <si>
    <t>3/4</t>
  </si>
  <si>
    <t>F</t>
  </si>
  <si>
    <t>Tableau à 14 participants</t>
  </si>
  <si>
    <t>9</t>
  </si>
  <si>
    <t>1</t>
  </si>
  <si>
    <t>Demi-finale</t>
  </si>
  <si>
    <t>17</t>
  </si>
  <si>
    <t>13</t>
  </si>
  <si>
    <t>2</t>
  </si>
  <si>
    <t>19</t>
  </si>
  <si>
    <t>10</t>
  </si>
  <si>
    <t>8</t>
  </si>
  <si>
    <t>14</t>
  </si>
  <si>
    <t>3</t>
  </si>
  <si>
    <t>Finale</t>
  </si>
  <si>
    <t>Places 3-4</t>
  </si>
  <si>
    <t>33</t>
  </si>
  <si>
    <t>32</t>
  </si>
  <si>
    <t>4</t>
  </si>
  <si>
    <t>11</t>
  </si>
  <si>
    <t>5</t>
  </si>
  <si>
    <t>7</t>
  </si>
  <si>
    <t>18</t>
  </si>
  <si>
    <t>15</t>
  </si>
  <si>
    <t>6</t>
  </si>
  <si>
    <t>20</t>
  </si>
  <si>
    <t>12</t>
  </si>
  <si>
    <t>16</t>
  </si>
  <si>
    <t>21</t>
  </si>
  <si>
    <t>Places 13-14</t>
  </si>
  <si>
    <t>Places 7-8</t>
  </si>
  <si>
    <t>Places 5-6</t>
  </si>
  <si>
    <t>27</t>
  </si>
  <si>
    <t>30</t>
  </si>
  <si>
    <t>31</t>
  </si>
  <si>
    <t>Places 9-10</t>
  </si>
  <si>
    <t>Places 11-12</t>
  </si>
  <si>
    <t>29</t>
  </si>
  <si>
    <t>28</t>
  </si>
  <si>
    <t>Classement</t>
  </si>
  <si>
    <t>22</t>
  </si>
  <si>
    <t>VII</t>
  </si>
  <si>
    <t>13/14</t>
  </si>
  <si>
    <t>NOM</t>
  </si>
  <si>
    <t xml:space="preserve">PRENOM </t>
  </si>
  <si>
    <t>Etablissement Classe</t>
  </si>
  <si>
    <t>Classement Final</t>
  </si>
  <si>
    <t>N° Licence</t>
  </si>
  <si>
    <t>Participant</t>
  </si>
  <si>
    <t>pointage</t>
  </si>
  <si>
    <t>Durée</t>
  </si>
  <si>
    <t>Heure
début</t>
  </si>
  <si>
    <t>Heure
fin</t>
  </si>
  <si>
    <r>
      <t xml:space="preserve">Tableau à 14 participants
</t>
    </r>
    <r>
      <rPr>
        <b/>
        <sz val="10"/>
        <rFont val="Arial"/>
        <family val="2"/>
      </rPr>
      <t>classement 5 à 14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</si>
</sst>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7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9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27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28" xfId="0" applyNumberFormat="1" applyFont="1" applyBorder="1" applyAlignment="1">
      <alignment horizontal="left" vertical="center"/>
    </xf>
    <xf numFmtId="0" fontId="0" fillId="0" borderId="29" xfId="0" applyNumberFormat="1" applyBorder="1" applyAlignment="1">
      <alignment/>
    </xf>
    <xf numFmtId="0" fontId="8" fillId="35" borderId="29" xfId="0" applyNumberFormat="1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5" fillId="0" borderId="30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8" fillId="35" borderId="3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8" fillId="35" borderId="26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35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horizontal="left" vertical="center"/>
    </xf>
    <xf numFmtId="0" fontId="3" fillId="0" borderId="29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0" fontId="8" fillId="35" borderId="36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wrapText="1"/>
    </xf>
    <xf numFmtId="0" fontId="7" fillId="0" borderId="0" xfId="0" applyNumberFormat="1" applyFont="1" applyAlignment="1">
      <alignment horizontal="right" vertical="center"/>
    </xf>
    <xf numFmtId="0" fontId="5" fillId="0" borderId="30" xfId="0" applyNumberFormat="1" applyFont="1" applyBorder="1" applyAlignment="1">
      <alignment vertical="center"/>
    </xf>
    <xf numFmtId="0" fontId="10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7" fillId="0" borderId="34" xfId="0" applyNumberFormat="1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vertical="center"/>
    </xf>
    <xf numFmtId="0" fontId="8" fillId="35" borderId="35" xfId="0" applyNumberFormat="1" applyFont="1" applyFill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34" xfId="0" applyFill="1" applyBorder="1" applyAlignment="1" applyProtection="1">
      <alignment vertical="center"/>
      <protection locked="0"/>
    </xf>
    <xf numFmtId="0" fontId="0" fillId="36" borderId="19" xfId="0" applyFill="1" applyBorder="1" applyAlignment="1" applyProtection="1">
      <alignment horizontal="left" vertical="center"/>
      <protection locked="0"/>
    </xf>
    <xf numFmtId="0" fontId="0" fillId="36" borderId="19" xfId="0" applyFill="1" applyBorder="1" applyAlignment="1" applyProtection="1">
      <alignment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0" fontId="0" fillId="37" borderId="19" xfId="0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horizontal="left"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7" borderId="24" xfId="0" applyFill="1" applyBorder="1" applyAlignment="1" applyProtection="1">
      <alignment vertical="center"/>
      <protection locked="0"/>
    </xf>
    <xf numFmtId="0" fontId="4" fillId="37" borderId="18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64" fontId="48" fillId="36" borderId="50" xfId="0" applyNumberFormat="1" applyFont="1" applyFill="1" applyBorder="1" applyAlignment="1">
      <alignment horizontal="center" vertical="center"/>
    </xf>
    <xf numFmtId="164" fontId="48" fillId="36" borderId="51" xfId="0" applyNumberFormat="1" applyFont="1" applyFill="1" applyBorder="1" applyAlignment="1">
      <alignment horizontal="center" vertical="center"/>
    </xf>
    <xf numFmtId="164" fontId="48" fillId="36" borderId="52" xfId="0" applyNumberFormat="1" applyFont="1" applyFill="1" applyBorder="1" applyAlignment="1">
      <alignment horizontal="center" vertical="center"/>
    </xf>
    <xf numFmtId="164" fontId="48" fillId="36" borderId="14" xfId="0" applyNumberFormat="1" applyFont="1" applyFill="1" applyBorder="1" applyAlignment="1">
      <alignment horizontal="center" vertical="center"/>
    </xf>
    <xf numFmtId="164" fontId="48" fillId="36" borderId="53" xfId="0" applyNumberFormat="1" applyFont="1" applyFill="1" applyBorder="1" applyAlignment="1">
      <alignment horizontal="center" vertical="center"/>
    </xf>
    <xf numFmtId="164" fontId="48" fillId="36" borderId="54" xfId="0" applyNumberFormat="1" applyFont="1" applyFill="1" applyBorder="1" applyAlignment="1">
      <alignment horizontal="center" vertical="center"/>
    </xf>
    <xf numFmtId="164" fontId="48" fillId="36" borderId="55" xfId="0" applyNumberFormat="1" applyFont="1" applyFill="1" applyBorder="1" applyAlignment="1">
      <alignment horizontal="center" vertical="center"/>
    </xf>
    <xf numFmtId="164" fontId="48" fillId="36" borderId="56" xfId="0" applyNumberFormat="1" applyFont="1" applyFill="1" applyBorder="1" applyAlignment="1">
      <alignment horizontal="center" vertical="center"/>
    </xf>
    <xf numFmtId="164" fontId="48" fillId="36" borderId="57" xfId="0" applyNumberFormat="1" applyFont="1" applyFill="1" applyBorder="1" applyAlignment="1">
      <alignment horizontal="center" vertical="center"/>
    </xf>
    <xf numFmtId="164" fontId="48" fillId="36" borderId="58" xfId="0" applyNumberFormat="1" applyFont="1" applyFill="1" applyBorder="1" applyAlignment="1">
      <alignment horizontal="center" vertical="center"/>
    </xf>
    <xf numFmtId="164" fontId="48" fillId="36" borderId="59" xfId="0" applyNumberFormat="1" applyFont="1" applyFill="1" applyBorder="1" applyAlignment="1">
      <alignment horizontal="center" vertical="center"/>
    </xf>
    <xf numFmtId="164" fontId="48" fillId="36" borderId="60" xfId="0" applyNumberFormat="1" applyFont="1" applyFill="1" applyBorder="1" applyAlignment="1">
      <alignment horizontal="center" vertical="center"/>
    </xf>
    <xf numFmtId="164" fontId="48" fillId="36" borderId="61" xfId="0" applyNumberFormat="1" applyFont="1" applyFill="1" applyBorder="1" applyAlignment="1">
      <alignment horizontal="center" vertical="center"/>
    </xf>
    <xf numFmtId="164" fontId="48" fillId="36" borderId="17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4" fillId="34" borderId="64" xfId="0" applyFont="1" applyFill="1" applyBorder="1" applyAlignment="1" applyProtection="1">
      <alignment horizontal="center" vertical="center"/>
      <protection locked="0"/>
    </xf>
    <xf numFmtId="0" fontId="4" fillId="34" borderId="65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4" borderId="52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0" fontId="4" fillId="34" borderId="53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Alignment="1">
      <alignment horizontal="center" vertical="center"/>
    </xf>
    <xf numFmtId="0" fontId="47" fillId="0" borderId="32" xfId="0" applyNumberFormat="1" applyFont="1" applyBorder="1" applyAlignment="1">
      <alignment/>
    </xf>
    <xf numFmtId="0" fontId="0" fillId="38" borderId="66" xfId="0" applyFill="1" applyBorder="1" applyAlignment="1">
      <alignment horizontal="left" vertical="center"/>
    </xf>
    <xf numFmtId="0" fontId="0" fillId="38" borderId="67" xfId="0" applyFill="1" applyBorder="1" applyAlignment="1">
      <alignment horizontal="left" vertical="center"/>
    </xf>
    <xf numFmtId="0" fontId="0" fillId="38" borderId="68" xfId="0" applyFill="1" applyBorder="1" applyAlignment="1">
      <alignment horizontal="left" vertical="center"/>
    </xf>
    <xf numFmtId="0" fontId="3" fillId="0" borderId="32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3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M17" sqref="M17"/>
    </sheetView>
  </sheetViews>
  <sheetFormatPr defaultColWidth="8.7109375" defaultRowHeight="15"/>
  <cols>
    <col min="1" max="1" width="3.00390625" style="11" customWidth="1"/>
    <col min="2" max="2" width="13.8515625" style="12" customWidth="1"/>
    <col min="3" max="3" width="14.57421875" style="12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" t="s">
        <v>0</v>
      </c>
      <c r="B1" s="2" t="s">
        <v>71</v>
      </c>
      <c r="C1" s="2" t="s">
        <v>72</v>
      </c>
      <c r="D1" s="3" t="s">
        <v>73</v>
      </c>
      <c r="E1" s="117" t="s">
        <v>75</v>
      </c>
      <c r="F1" s="4" t="s">
        <v>76</v>
      </c>
      <c r="G1" s="118" t="s">
        <v>77</v>
      </c>
    </row>
    <row r="2" spans="1:7" s="7" customFormat="1" ht="19.5" customHeight="1" thickTop="1">
      <c r="A2" s="5">
        <v>1</v>
      </c>
      <c r="B2" s="119"/>
      <c r="C2" s="119"/>
      <c r="D2" s="120"/>
      <c r="E2" s="121"/>
      <c r="F2" s="6" t="str">
        <f>CONCATENATE(B2," ",C2," (",D2,")")</f>
        <v>  ()</v>
      </c>
      <c r="G2" s="177"/>
    </row>
    <row r="3" spans="1:7" s="7" customFormat="1" ht="19.5" customHeight="1">
      <c r="A3" s="8">
        <v>2</v>
      </c>
      <c r="B3" s="122"/>
      <c r="C3" s="122"/>
      <c r="D3" s="123"/>
      <c r="E3" s="124"/>
      <c r="F3" s="6" t="str">
        <f aca="true" t="shared" si="0" ref="F3:F15">CONCATENATE(B3," ",C3," (",D3,")")</f>
        <v>  ()</v>
      </c>
      <c r="G3" s="178"/>
    </row>
    <row r="4" spans="1:7" s="7" customFormat="1" ht="19.5" customHeight="1">
      <c r="A4" s="8">
        <v>3</v>
      </c>
      <c r="B4" s="122"/>
      <c r="C4" s="122"/>
      <c r="D4" s="123"/>
      <c r="E4" s="124"/>
      <c r="F4" s="6" t="str">
        <f t="shared" si="0"/>
        <v>  ()</v>
      </c>
      <c r="G4" s="178"/>
    </row>
    <row r="5" spans="1:7" s="7" customFormat="1" ht="19.5" customHeight="1">
      <c r="A5" s="8">
        <v>4</v>
      </c>
      <c r="B5" s="122"/>
      <c r="C5" s="122"/>
      <c r="D5" s="123"/>
      <c r="E5" s="124"/>
      <c r="F5" s="6" t="str">
        <f t="shared" si="0"/>
        <v>  ()</v>
      </c>
      <c r="G5" s="178"/>
    </row>
    <row r="6" spans="1:7" s="7" customFormat="1" ht="19.5" customHeight="1">
      <c r="A6" s="8">
        <v>5</v>
      </c>
      <c r="B6" s="122"/>
      <c r="C6" s="122"/>
      <c r="D6" s="123"/>
      <c r="E6" s="124"/>
      <c r="F6" s="6" t="str">
        <f t="shared" si="0"/>
        <v>  ()</v>
      </c>
      <c r="G6" s="178"/>
    </row>
    <row r="7" spans="1:7" s="7" customFormat="1" ht="19.5" customHeight="1">
      <c r="A7" s="8">
        <v>6</v>
      </c>
      <c r="B7" s="122"/>
      <c r="C7" s="122"/>
      <c r="D7" s="123"/>
      <c r="E7" s="125"/>
      <c r="F7" s="6" t="str">
        <f t="shared" si="0"/>
        <v>  ()</v>
      </c>
      <c r="G7" s="178"/>
    </row>
    <row r="8" spans="1:7" s="7" customFormat="1" ht="19.5" customHeight="1">
      <c r="A8" s="8">
        <v>7</v>
      </c>
      <c r="B8" s="122"/>
      <c r="C8" s="122"/>
      <c r="D8" s="123"/>
      <c r="E8" s="125"/>
      <c r="F8" s="6" t="str">
        <f t="shared" si="0"/>
        <v>  ()</v>
      </c>
      <c r="G8" s="178"/>
    </row>
    <row r="9" spans="1:7" s="7" customFormat="1" ht="19.5" customHeight="1">
      <c r="A9" s="8">
        <v>8</v>
      </c>
      <c r="B9" s="122"/>
      <c r="C9" s="122"/>
      <c r="D9" s="123"/>
      <c r="E9" s="125"/>
      <c r="F9" s="6" t="str">
        <f t="shared" si="0"/>
        <v>  ()</v>
      </c>
      <c r="G9" s="178"/>
    </row>
    <row r="10" spans="1:7" ht="19.5" customHeight="1">
      <c r="A10" s="8">
        <v>9</v>
      </c>
      <c r="B10" s="122"/>
      <c r="C10" s="122"/>
      <c r="D10" s="123"/>
      <c r="E10" s="125"/>
      <c r="F10" s="6" t="str">
        <f t="shared" si="0"/>
        <v>  ()</v>
      </c>
      <c r="G10" s="178"/>
    </row>
    <row r="11" spans="1:7" ht="19.5" customHeight="1">
      <c r="A11" s="8">
        <v>10</v>
      </c>
      <c r="B11" s="122"/>
      <c r="C11" s="122"/>
      <c r="D11" s="123"/>
      <c r="E11" s="125"/>
      <c r="F11" s="6" t="str">
        <f t="shared" si="0"/>
        <v>  ()</v>
      </c>
      <c r="G11" s="178"/>
    </row>
    <row r="12" spans="1:7" ht="19.5" customHeight="1">
      <c r="A12" s="8">
        <v>11</v>
      </c>
      <c r="B12" s="122"/>
      <c r="C12" s="122"/>
      <c r="D12" s="123"/>
      <c r="E12" s="125"/>
      <c r="F12" s="6" t="str">
        <f t="shared" si="0"/>
        <v>  ()</v>
      </c>
      <c r="G12" s="178"/>
    </row>
    <row r="13" spans="1:7" ht="19.5" customHeight="1">
      <c r="A13" s="8">
        <v>12</v>
      </c>
      <c r="B13" s="122"/>
      <c r="C13" s="122"/>
      <c r="D13" s="123"/>
      <c r="E13" s="125"/>
      <c r="F13" s="6" t="str">
        <f t="shared" si="0"/>
        <v>  ()</v>
      </c>
      <c r="G13" s="178"/>
    </row>
    <row r="14" spans="1:7" ht="19.5" customHeight="1">
      <c r="A14" s="8">
        <v>13</v>
      </c>
      <c r="B14" s="122"/>
      <c r="C14" s="122"/>
      <c r="D14" s="123"/>
      <c r="E14" s="125"/>
      <c r="F14" s="6" t="str">
        <f t="shared" si="0"/>
        <v>  ()</v>
      </c>
      <c r="G14" s="178"/>
    </row>
    <row r="15" spans="1:7" ht="19.5" customHeight="1" thickBot="1">
      <c r="A15" s="9">
        <v>14</v>
      </c>
      <c r="B15" s="126"/>
      <c r="C15" s="126"/>
      <c r="D15" s="127"/>
      <c r="E15" s="128"/>
      <c r="F15" s="10" t="str">
        <f t="shared" si="0"/>
        <v>  ()</v>
      </c>
      <c r="G15" s="179"/>
    </row>
    <row r="16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M2" sqref="M2:M34"/>
    </sheetView>
  </sheetViews>
  <sheetFormatPr defaultColWidth="9.140625" defaultRowHeight="15"/>
  <cols>
    <col min="1" max="1" width="4.7109375" style="42" customWidth="1"/>
    <col min="2" max="2" width="7.00390625" style="42" bestFit="1" customWidth="1"/>
    <col min="3" max="3" width="4.7109375" style="42" customWidth="1"/>
    <col min="4" max="4" width="29.421875" style="42" customWidth="1"/>
    <col min="5" max="5" width="3.57421875" style="42" customWidth="1"/>
    <col min="6" max="6" width="29.421875" style="42" customWidth="1"/>
    <col min="7" max="9" width="3.8515625" style="42" customWidth="1"/>
    <col min="10" max="10" width="6.28125" style="42" customWidth="1"/>
    <col min="11" max="19" width="3.8515625" style="42" customWidth="1"/>
    <col min="20" max="16384" width="9.140625" style="17" customWidth="1"/>
  </cols>
  <sheetData>
    <row r="1" spans="1:21" ht="39.75" customHeight="1" thickBot="1" thickTop="1">
      <c r="A1" s="13" t="s">
        <v>1</v>
      </c>
      <c r="B1" s="14" t="s">
        <v>2</v>
      </c>
      <c r="C1" s="14" t="s">
        <v>3</v>
      </c>
      <c r="D1" s="15" t="s">
        <v>4</v>
      </c>
      <c r="E1" s="15" t="s">
        <v>5</v>
      </c>
      <c r="F1" s="15" t="s">
        <v>6</v>
      </c>
      <c r="G1" s="16" t="s">
        <v>7</v>
      </c>
      <c r="H1" s="16"/>
      <c r="I1" s="16"/>
      <c r="J1" s="135" t="s">
        <v>78</v>
      </c>
      <c r="K1" s="16" t="s">
        <v>8</v>
      </c>
      <c r="L1" s="16"/>
      <c r="M1" s="161"/>
      <c r="N1" s="162" t="s">
        <v>9</v>
      </c>
      <c r="O1" s="16"/>
      <c r="P1" s="161"/>
      <c r="Q1" s="162" t="s">
        <v>10</v>
      </c>
      <c r="R1" s="16"/>
      <c r="S1" s="161"/>
      <c r="T1" s="145" t="s">
        <v>79</v>
      </c>
      <c r="U1" s="146" t="s">
        <v>80</v>
      </c>
    </row>
    <row r="2" spans="1:21" ht="18" customHeight="1" thickTop="1">
      <c r="A2" s="18">
        <v>1</v>
      </c>
      <c r="B2" s="19" t="s">
        <v>11</v>
      </c>
      <c r="C2" s="129"/>
      <c r="D2" s="20" t="str">
        <f>IF(Inscriptions_14!F6="  ()",CONCATENATE("Rang ",Inscriptions_14!A6),Inscriptions_14!F6)</f>
        <v>Rang 5</v>
      </c>
      <c r="E2" s="20" t="s">
        <v>5</v>
      </c>
      <c r="F2" s="20" t="str">
        <f>IF(Inscriptions_14!F13="  ()",CONCATENATE("Rang ",Inscriptions_14!A13),Inscriptions_14!F13)</f>
        <v>Rang 12</v>
      </c>
      <c r="G2" s="20">
        <f>IF(K2=M2,"",SUM(IF(K2&gt;M2,1,0),IF(N2&gt;P2,1,0),IF(Q2&lt;=S2,0,1)))</f>
      </c>
      <c r="H2" s="20" t="s">
        <v>12</v>
      </c>
      <c r="I2" s="20">
        <f>IF(K2=M2,"",SUM(IF(K2&lt;M2,1,0),IF(N2&lt;P2,1,0),IF(Q2&gt;=S2,0,1)))</f>
      </c>
      <c r="J2" s="136">
        <f>SUM(U2-T2)</f>
        <v>0</v>
      </c>
      <c r="K2" s="21"/>
      <c r="L2" s="20" t="s">
        <v>12</v>
      </c>
      <c r="M2" s="163"/>
      <c r="N2" s="164"/>
      <c r="O2" s="20" t="s">
        <v>12</v>
      </c>
      <c r="P2" s="163"/>
      <c r="Q2" s="164"/>
      <c r="R2" s="20" t="s">
        <v>12</v>
      </c>
      <c r="S2" s="163"/>
      <c r="T2" s="147"/>
      <c r="U2" s="148"/>
    </row>
    <row r="3" spans="1:21" ht="18" customHeight="1">
      <c r="A3" s="43">
        <v>2</v>
      </c>
      <c r="B3" s="44" t="s">
        <v>11</v>
      </c>
      <c r="C3" s="130"/>
      <c r="D3" s="45" t="str">
        <f>IF(Inscriptions_14!F14="  ()",CONCATENATE("Rang ",Inscriptions_14!A14),Inscriptions_14!F14)</f>
        <v>Rang 13</v>
      </c>
      <c r="E3" s="24" t="s">
        <v>5</v>
      </c>
      <c r="F3" s="45" t="str">
        <f>IF(Inscriptions_14!F5="  ()",CONCATENATE("Rang ",Inscriptions_14!A5),Inscriptions_14!F5)</f>
        <v>Rang 4</v>
      </c>
      <c r="G3" s="24">
        <f aca="true" t="shared" si="0" ref="G3:G34">IF(K3=M3,"",SUM(IF(K3&gt;M3,1,0),IF(N3&gt;P3,1,0),IF(Q3&lt;=S3,0,1)))</f>
      </c>
      <c r="H3" s="24" t="s">
        <v>12</v>
      </c>
      <c r="I3" s="24">
        <f aca="true" t="shared" si="1" ref="I3:I34">IF(K3=M3,"",SUM(IF(K3&lt;M3,1,0),IF(N3&lt;P3,1,0),IF(Q3&gt;=S3,0,1)))</f>
      </c>
      <c r="J3" s="137">
        <f aca="true" t="shared" si="2" ref="J3:J34">SUM(U3-T3)</f>
        <v>0</v>
      </c>
      <c r="K3" s="46"/>
      <c r="L3" s="24" t="s">
        <v>12</v>
      </c>
      <c r="M3" s="165"/>
      <c r="N3" s="166"/>
      <c r="O3" s="24" t="s">
        <v>12</v>
      </c>
      <c r="P3" s="165"/>
      <c r="Q3" s="166"/>
      <c r="R3" s="24" t="s">
        <v>12</v>
      </c>
      <c r="S3" s="165"/>
      <c r="T3" s="149"/>
      <c r="U3" s="150"/>
    </row>
    <row r="4" spans="1:21" ht="18" customHeight="1">
      <c r="A4" s="43">
        <v>3</v>
      </c>
      <c r="B4" s="44" t="s">
        <v>11</v>
      </c>
      <c r="C4" s="130"/>
      <c r="D4" s="45" t="str">
        <f>IF(Inscriptions_14!F4="  ()",CONCATENATE("Rang ",Inscriptions_14!A4),Inscriptions_14!F4)</f>
        <v>Rang 3</v>
      </c>
      <c r="E4" s="24" t="s">
        <v>5</v>
      </c>
      <c r="F4" s="45" t="str">
        <f>IF(Inscriptions_14!F15="  ()",CONCATENATE("Rang ",Inscriptions_14!A15),Inscriptions_14!F15)</f>
        <v>Rang 14</v>
      </c>
      <c r="G4" s="24">
        <f t="shared" si="0"/>
      </c>
      <c r="H4" s="24" t="s">
        <v>12</v>
      </c>
      <c r="I4" s="24">
        <f t="shared" si="1"/>
      </c>
      <c r="J4" s="137">
        <f t="shared" si="2"/>
        <v>0</v>
      </c>
      <c r="K4" s="46"/>
      <c r="L4" s="24" t="s">
        <v>12</v>
      </c>
      <c r="M4" s="165"/>
      <c r="N4" s="166"/>
      <c r="O4" s="24" t="s">
        <v>12</v>
      </c>
      <c r="P4" s="165"/>
      <c r="Q4" s="166"/>
      <c r="R4" s="24" t="s">
        <v>12</v>
      </c>
      <c r="S4" s="165"/>
      <c r="T4" s="149"/>
      <c r="U4" s="150"/>
    </row>
    <row r="5" spans="1:21" ht="18" customHeight="1">
      <c r="A5" s="22">
        <v>4</v>
      </c>
      <c r="B5" s="23" t="s">
        <v>11</v>
      </c>
      <c r="C5" s="131"/>
      <c r="D5" s="24" t="str">
        <f>IF(Inscriptions_14!F12="  ()",CONCATENATE("Rang ",Inscriptions_14!A12),Inscriptions_14!F12)</f>
        <v>Rang 11</v>
      </c>
      <c r="E5" s="24" t="s">
        <v>5</v>
      </c>
      <c r="F5" s="24" t="str">
        <f>IF(Inscriptions_14!F7="  ()",CONCATENATE("Rang ",Inscriptions_14!A7),Inscriptions_14!F7)</f>
        <v>Rang 6</v>
      </c>
      <c r="G5" s="24">
        <f t="shared" si="0"/>
      </c>
      <c r="H5" s="24" t="s">
        <v>12</v>
      </c>
      <c r="I5" s="24">
        <f t="shared" si="1"/>
      </c>
      <c r="J5" s="137">
        <f t="shared" si="2"/>
        <v>0</v>
      </c>
      <c r="K5" s="25"/>
      <c r="L5" s="24" t="s">
        <v>12</v>
      </c>
      <c r="M5" s="167"/>
      <c r="N5" s="168"/>
      <c r="O5" s="24" t="s">
        <v>12</v>
      </c>
      <c r="P5" s="167"/>
      <c r="Q5" s="168"/>
      <c r="R5" s="24" t="s">
        <v>12</v>
      </c>
      <c r="S5" s="167"/>
      <c r="T5" s="149"/>
      <c r="U5" s="150"/>
    </row>
    <row r="6" spans="1:21" ht="18" customHeight="1">
      <c r="A6" s="22">
        <v>5</v>
      </c>
      <c r="B6" s="23" t="s">
        <v>11</v>
      </c>
      <c r="C6" s="131"/>
      <c r="D6" s="24" t="str">
        <f>IF(Inscriptions_14!F10="  ()",CONCATENATE("Rang ",Inscriptions_14!A10),Inscriptions_14!F10)</f>
        <v>Rang 9</v>
      </c>
      <c r="E6" s="24" t="s">
        <v>5</v>
      </c>
      <c r="F6" s="24" t="str">
        <f>IF(Inscriptions_14!F9="  ()",CONCATENATE("Rang ",Inscriptions_14!A9),Inscriptions_14!F9)</f>
        <v>Rang 8</v>
      </c>
      <c r="G6" s="24">
        <f t="shared" si="0"/>
      </c>
      <c r="H6" s="24" t="s">
        <v>12</v>
      </c>
      <c r="I6" s="24">
        <f t="shared" si="1"/>
      </c>
      <c r="J6" s="137">
        <f t="shared" si="2"/>
        <v>0</v>
      </c>
      <c r="K6" s="25"/>
      <c r="L6" s="24" t="s">
        <v>12</v>
      </c>
      <c r="M6" s="167"/>
      <c r="N6" s="168"/>
      <c r="O6" s="24" t="s">
        <v>12</v>
      </c>
      <c r="P6" s="167"/>
      <c r="Q6" s="168"/>
      <c r="R6" s="24" t="s">
        <v>12</v>
      </c>
      <c r="S6" s="167"/>
      <c r="T6" s="149"/>
      <c r="U6" s="150"/>
    </row>
    <row r="7" spans="1:21" ht="18" customHeight="1" thickBot="1">
      <c r="A7" s="26">
        <v>6</v>
      </c>
      <c r="B7" s="27" t="s">
        <v>11</v>
      </c>
      <c r="C7" s="132"/>
      <c r="D7" s="28" t="str">
        <f>IF(Inscriptions_14!F8="  ()",CONCATENATE("Rang ",Inscriptions_14!A8),Inscriptions_14!F8)</f>
        <v>Rang 7</v>
      </c>
      <c r="E7" s="28" t="s">
        <v>5</v>
      </c>
      <c r="F7" s="28" t="str">
        <f>IF(Inscriptions_14!F11="  ()",CONCATENATE("Rang ",Inscriptions_14!A11),Inscriptions_14!F11)</f>
        <v>Rang 10</v>
      </c>
      <c r="G7" s="28">
        <f t="shared" si="0"/>
      </c>
      <c r="H7" s="28" t="s">
        <v>12</v>
      </c>
      <c r="I7" s="28">
        <f t="shared" si="1"/>
      </c>
      <c r="J7" s="138">
        <f t="shared" si="2"/>
        <v>0</v>
      </c>
      <c r="K7" s="29"/>
      <c r="L7" s="28" t="s">
        <v>12</v>
      </c>
      <c r="M7" s="169"/>
      <c r="N7" s="170"/>
      <c r="O7" s="28" t="s">
        <v>12</v>
      </c>
      <c r="P7" s="169"/>
      <c r="Q7" s="170"/>
      <c r="R7" s="28" t="s">
        <v>12</v>
      </c>
      <c r="S7" s="169"/>
      <c r="T7" s="151"/>
      <c r="U7" s="152"/>
    </row>
    <row r="8" spans="1:21" ht="18" customHeight="1">
      <c r="A8" s="30">
        <v>7</v>
      </c>
      <c r="B8" s="31" t="s">
        <v>13</v>
      </c>
      <c r="C8" s="133"/>
      <c r="D8" s="32" t="str">
        <f>IF(G3=I3,CONCATENATE("Perdant Match ",A3),IF(G3&lt;I3,D3,F3))</f>
        <v>Perdant Match 2</v>
      </c>
      <c r="E8" s="32" t="s">
        <v>5</v>
      </c>
      <c r="F8" s="32" t="str">
        <f>IF(G2=I2,CONCATENATE("Perdant Match ",A2),IF(G2&lt;I2,D2,F2))</f>
        <v>Perdant Match 1</v>
      </c>
      <c r="G8" s="32">
        <f t="shared" si="0"/>
      </c>
      <c r="H8" s="32" t="s">
        <v>12</v>
      </c>
      <c r="I8" s="32">
        <f t="shared" si="1"/>
      </c>
      <c r="J8" s="139">
        <f t="shared" si="2"/>
        <v>0</v>
      </c>
      <c r="K8" s="33"/>
      <c r="L8" s="32" t="s">
        <v>12</v>
      </c>
      <c r="M8" s="171"/>
      <c r="N8" s="172"/>
      <c r="O8" s="32" t="s">
        <v>12</v>
      </c>
      <c r="P8" s="171"/>
      <c r="Q8" s="172"/>
      <c r="R8" s="32" t="s">
        <v>12</v>
      </c>
      <c r="S8" s="171"/>
      <c r="T8" s="153"/>
      <c r="U8" s="154"/>
    </row>
    <row r="9" spans="1:21" ht="18" customHeight="1" thickBot="1">
      <c r="A9" s="26">
        <v>8</v>
      </c>
      <c r="B9" s="27" t="s">
        <v>13</v>
      </c>
      <c r="C9" s="132"/>
      <c r="D9" s="28" t="str">
        <f>IF(G5=I5,CONCATENATE("Perdant Match ",A5),IF(G5&lt;I5,D5,F5))</f>
        <v>Perdant Match 4</v>
      </c>
      <c r="E9" s="28" t="s">
        <v>5</v>
      </c>
      <c r="F9" s="28" t="str">
        <f>IF(G4=I4,CONCATENATE("Perdant Match ",A4),IF(G4&lt;I4,D4,F4))</f>
        <v>Perdant Match 3</v>
      </c>
      <c r="G9" s="28">
        <f t="shared" si="0"/>
      </c>
      <c r="H9" s="28" t="s">
        <v>12</v>
      </c>
      <c r="I9" s="28">
        <f t="shared" si="1"/>
      </c>
      <c r="J9" s="138">
        <f t="shared" si="2"/>
        <v>0</v>
      </c>
      <c r="K9" s="29"/>
      <c r="L9" s="28" t="s">
        <v>12</v>
      </c>
      <c r="M9" s="169"/>
      <c r="N9" s="170"/>
      <c r="O9" s="28" t="s">
        <v>12</v>
      </c>
      <c r="P9" s="169"/>
      <c r="Q9" s="170"/>
      <c r="R9" s="28" t="s">
        <v>12</v>
      </c>
      <c r="S9" s="169"/>
      <c r="T9" s="151"/>
      <c r="U9" s="152"/>
    </row>
    <row r="10" spans="1:21" ht="18" customHeight="1">
      <c r="A10" s="30">
        <v>9</v>
      </c>
      <c r="B10" s="31" t="s">
        <v>14</v>
      </c>
      <c r="C10" s="133"/>
      <c r="D10" s="32" t="str">
        <f>IF(Inscriptions_14!F2="  ()",CONCATENATE("Rang ",Inscriptions_14!A2),Inscriptions_14!F2)</f>
        <v>Rang 1</v>
      </c>
      <c r="E10" s="32" t="s">
        <v>5</v>
      </c>
      <c r="F10" s="32" t="str">
        <f>IF(G6=I6,CONCATENATE("Vainqueur Match ",A6),IF(G6&gt;I6,D6,F6))</f>
        <v>Vainqueur Match 5</v>
      </c>
      <c r="G10" s="32">
        <f t="shared" si="0"/>
      </c>
      <c r="H10" s="32" t="s">
        <v>12</v>
      </c>
      <c r="I10" s="32">
        <f t="shared" si="1"/>
      </c>
      <c r="J10" s="140">
        <f t="shared" si="2"/>
        <v>0</v>
      </c>
      <c r="K10" s="33"/>
      <c r="L10" s="32" t="s">
        <v>12</v>
      </c>
      <c r="M10" s="171"/>
      <c r="N10" s="172"/>
      <c r="O10" s="32" t="s">
        <v>12</v>
      </c>
      <c r="P10" s="171"/>
      <c r="Q10" s="172"/>
      <c r="R10" s="32" t="s">
        <v>12</v>
      </c>
      <c r="S10" s="171"/>
      <c r="T10" s="155"/>
      <c r="U10" s="156"/>
    </row>
    <row r="11" spans="1:21" ht="18" customHeight="1">
      <c r="A11" s="22">
        <v>10</v>
      </c>
      <c r="B11" s="23" t="s">
        <v>14</v>
      </c>
      <c r="C11" s="131"/>
      <c r="D11" s="24" t="str">
        <f>IF(G2=I2,CONCATENATE("Vainqueur Match ",A2),IF(G2&gt;I2,D2,F2))</f>
        <v>Vainqueur Match 1</v>
      </c>
      <c r="E11" s="24" t="s">
        <v>5</v>
      </c>
      <c r="F11" s="24" t="str">
        <f>IF(G3=I3,CONCATENATE("Vainqueur Match ",A3),IF(G3&gt;I3,D3,F3))</f>
        <v>Vainqueur Match 2</v>
      </c>
      <c r="G11" s="24">
        <f t="shared" si="0"/>
      </c>
      <c r="H11" s="24" t="s">
        <v>12</v>
      </c>
      <c r="I11" s="24">
        <f t="shared" si="1"/>
      </c>
      <c r="J11" s="137">
        <f t="shared" si="2"/>
        <v>0</v>
      </c>
      <c r="K11" s="25"/>
      <c r="L11" s="24" t="s">
        <v>12</v>
      </c>
      <c r="M11" s="167"/>
      <c r="N11" s="168"/>
      <c r="O11" s="24" t="s">
        <v>12</v>
      </c>
      <c r="P11" s="167"/>
      <c r="Q11" s="168"/>
      <c r="R11" s="24" t="s">
        <v>12</v>
      </c>
      <c r="S11" s="167"/>
      <c r="T11" s="149"/>
      <c r="U11" s="150"/>
    </row>
    <row r="12" spans="1:21" ht="18" customHeight="1">
      <c r="A12" s="22">
        <v>11</v>
      </c>
      <c r="B12" s="23" t="s">
        <v>14</v>
      </c>
      <c r="C12" s="131"/>
      <c r="D12" s="24" t="str">
        <f>IF(G4=I4,CONCATENATE("Vainqueur Match ",A4),IF(G4&gt;I4,D4,F4))</f>
        <v>Vainqueur Match 3</v>
      </c>
      <c r="E12" s="24" t="s">
        <v>5</v>
      </c>
      <c r="F12" s="24" t="str">
        <f>IF(G5=I5,CONCATENATE("Vainqueur Match ",A5),IF(G5&gt;I5,D5,F5))</f>
        <v>Vainqueur Match 4</v>
      </c>
      <c r="G12" s="24">
        <f t="shared" si="0"/>
      </c>
      <c r="H12" s="24" t="s">
        <v>12</v>
      </c>
      <c r="I12" s="24">
        <f t="shared" si="1"/>
      </c>
      <c r="J12" s="137">
        <f t="shared" si="2"/>
        <v>0</v>
      </c>
      <c r="K12" s="25"/>
      <c r="L12" s="24" t="s">
        <v>12</v>
      </c>
      <c r="M12" s="167"/>
      <c r="N12" s="168"/>
      <c r="O12" s="24" t="s">
        <v>12</v>
      </c>
      <c r="P12" s="167"/>
      <c r="Q12" s="168"/>
      <c r="R12" s="24" t="s">
        <v>12</v>
      </c>
      <c r="S12" s="167"/>
      <c r="T12" s="149"/>
      <c r="U12" s="150"/>
    </row>
    <row r="13" spans="1:21" ht="18" customHeight="1" thickBot="1">
      <c r="A13" s="26">
        <v>12</v>
      </c>
      <c r="B13" s="27" t="s">
        <v>14</v>
      </c>
      <c r="C13" s="132"/>
      <c r="D13" s="28" t="str">
        <f>IF(G7=I7,CONCATENATE("Vainqueur Match ",A7),IF(G7&gt;I7,D7,F7))</f>
        <v>Vainqueur Match 6</v>
      </c>
      <c r="E13" s="28" t="s">
        <v>5</v>
      </c>
      <c r="F13" s="28" t="str">
        <f>IF(Inscriptions_14!F3="  ()",CONCATENATE("Rang ",Inscriptions_14!A3),Inscriptions_14!F3)</f>
        <v>Rang 2</v>
      </c>
      <c r="G13" s="28">
        <f t="shared" si="0"/>
      </c>
      <c r="H13" s="28" t="s">
        <v>12</v>
      </c>
      <c r="I13" s="28">
        <f t="shared" si="1"/>
      </c>
      <c r="J13" s="138">
        <f t="shared" si="2"/>
        <v>0</v>
      </c>
      <c r="K13" s="29"/>
      <c r="L13" s="28" t="s">
        <v>12</v>
      </c>
      <c r="M13" s="169"/>
      <c r="N13" s="170"/>
      <c r="O13" s="28" t="s">
        <v>12</v>
      </c>
      <c r="P13" s="169"/>
      <c r="Q13" s="170"/>
      <c r="R13" s="28" t="s">
        <v>12</v>
      </c>
      <c r="S13" s="169"/>
      <c r="T13" s="151"/>
      <c r="U13" s="152"/>
    </row>
    <row r="14" spans="1:21" ht="18" customHeight="1">
      <c r="A14" s="30">
        <v>13</v>
      </c>
      <c r="B14" s="31" t="s">
        <v>15</v>
      </c>
      <c r="C14" s="133"/>
      <c r="D14" s="32" t="str">
        <f>IF(G7=I7,CONCATENATE("Perdant Match ",A7),IF(G7&lt;I7,D7,F7))</f>
        <v>Perdant Match 6</v>
      </c>
      <c r="E14" s="32" t="s">
        <v>5</v>
      </c>
      <c r="F14" s="32" t="str">
        <f>IF(G10=I10,CONCATENATE("Perdant Match ",A10),IF(G10&lt;I10,D10,F10))</f>
        <v>Perdant Match 9</v>
      </c>
      <c r="G14" s="32">
        <f t="shared" si="0"/>
      </c>
      <c r="H14" s="32" t="s">
        <v>12</v>
      </c>
      <c r="I14" s="32">
        <f t="shared" si="1"/>
      </c>
      <c r="J14" s="139">
        <f t="shared" si="2"/>
        <v>0</v>
      </c>
      <c r="K14" s="33"/>
      <c r="L14" s="32" t="s">
        <v>12</v>
      </c>
      <c r="M14" s="171"/>
      <c r="N14" s="172"/>
      <c r="O14" s="32" t="s">
        <v>12</v>
      </c>
      <c r="P14" s="171"/>
      <c r="Q14" s="172"/>
      <c r="R14" s="32" t="s">
        <v>12</v>
      </c>
      <c r="S14" s="171"/>
      <c r="T14" s="153"/>
      <c r="U14" s="154"/>
    </row>
    <row r="15" spans="1:21" ht="18" customHeight="1">
      <c r="A15" s="22">
        <v>14</v>
      </c>
      <c r="B15" s="23" t="s">
        <v>15</v>
      </c>
      <c r="C15" s="131"/>
      <c r="D15" s="24" t="str">
        <f>IF(G9=I9,CONCATENATE("Vainqueur Match ",A9),IF(G9&gt;I9,D9,F9))</f>
        <v>Vainqueur Match 8</v>
      </c>
      <c r="E15" s="24" t="s">
        <v>5</v>
      </c>
      <c r="F15" s="24" t="str">
        <f>IF(G11=I11,CONCATENATE("Perdant Match ",A11),IF(G11&lt;I11,D11,F11))</f>
        <v>Perdant Match 10</v>
      </c>
      <c r="G15" s="24">
        <f t="shared" si="0"/>
      </c>
      <c r="H15" s="24" t="s">
        <v>12</v>
      </c>
      <c r="I15" s="24">
        <f t="shared" si="1"/>
      </c>
      <c r="J15" s="137">
        <f t="shared" si="2"/>
        <v>0</v>
      </c>
      <c r="K15" s="25"/>
      <c r="L15" s="24" t="s">
        <v>12</v>
      </c>
      <c r="M15" s="167"/>
      <c r="N15" s="168"/>
      <c r="O15" s="24" t="s">
        <v>12</v>
      </c>
      <c r="P15" s="167"/>
      <c r="Q15" s="168"/>
      <c r="R15" s="24" t="s">
        <v>12</v>
      </c>
      <c r="S15" s="167"/>
      <c r="T15" s="149"/>
      <c r="U15" s="150"/>
    </row>
    <row r="16" spans="1:21" ht="18" customHeight="1">
      <c r="A16" s="22">
        <v>15</v>
      </c>
      <c r="B16" s="23" t="s">
        <v>15</v>
      </c>
      <c r="C16" s="131"/>
      <c r="D16" s="24" t="str">
        <f>IF(G8=I8,CONCATENATE("Vainqueur Match ",A8),IF(G8&gt;I8,D8,F8))</f>
        <v>Vainqueur Match 7</v>
      </c>
      <c r="E16" s="24" t="s">
        <v>5</v>
      </c>
      <c r="F16" s="24" t="str">
        <f>IF(G12=I12,CONCATENATE("Perdant Match ",A12),IF(G12&lt;I12,D12,F12))</f>
        <v>Perdant Match 11</v>
      </c>
      <c r="G16" s="24">
        <f t="shared" si="0"/>
      </c>
      <c r="H16" s="24" t="s">
        <v>12</v>
      </c>
      <c r="I16" s="24">
        <f t="shared" si="1"/>
      </c>
      <c r="J16" s="137">
        <f t="shared" si="2"/>
        <v>0</v>
      </c>
      <c r="K16" s="25"/>
      <c r="L16" s="24" t="s">
        <v>12</v>
      </c>
      <c r="M16" s="167"/>
      <c r="N16" s="168"/>
      <c r="O16" s="24" t="s">
        <v>12</v>
      </c>
      <c r="P16" s="167"/>
      <c r="Q16" s="168"/>
      <c r="R16" s="24" t="s">
        <v>12</v>
      </c>
      <c r="S16" s="167"/>
      <c r="T16" s="149"/>
      <c r="U16" s="150"/>
    </row>
    <row r="17" spans="1:21" ht="18" customHeight="1" thickBot="1">
      <c r="A17" s="26">
        <v>16</v>
      </c>
      <c r="B17" s="27" t="s">
        <v>15</v>
      </c>
      <c r="C17" s="132"/>
      <c r="D17" s="28" t="str">
        <f>IF(G6=I6,CONCATENATE("Perdant Match ",A6),IF(G6&lt;I6,D6,F6))</f>
        <v>Perdant Match 5</v>
      </c>
      <c r="E17" s="28" t="s">
        <v>5</v>
      </c>
      <c r="F17" s="28" t="str">
        <f>IF(G13=I13,CONCATENATE("Perdant Match ",A13),IF(G13&lt;I13,D13,F13))</f>
        <v>Perdant Match 12</v>
      </c>
      <c r="G17" s="28">
        <f t="shared" si="0"/>
      </c>
      <c r="H17" s="28" t="s">
        <v>12</v>
      </c>
      <c r="I17" s="28">
        <f t="shared" si="1"/>
      </c>
      <c r="J17" s="138">
        <f t="shared" si="2"/>
        <v>0</v>
      </c>
      <c r="K17" s="29"/>
      <c r="L17" s="28" t="s">
        <v>12</v>
      </c>
      <c r="M17" s="169"/>
      <c r="N17" s="170"/>
      <c r="O17" s="28" t="s">
        <v>12</v>
      </c>
      <c r="P17" s="169"/>
      <c r="Q17" s="170"/>
      <c r="R17" s="28" t="s">
        <v>12</v>
      </c>
      <c r="S17" s="169"/>
      <c r="T17" s="151"/>
      <c r="U17" s="152"/>
    </row>
    <row r="18" spans="1:21" ht="18" customHeight="1">
      <c r="A18" s="30">
        <v>17</v>
      </c>
      <c r="B18" s="31" t="s">
        <v>16</v>
      </c>
      <c r="C18" s="133"/>
      <c r="D18" s="32" t="str">
        <f>IF(G10=I10,CONCATENATE("Vainqueur Match ",A10),IF(G10&gt;I10,D10,F10))</f>
        <v>Vainqueur Match 9</v>
      </c>
      <c r="E18" s="32" t="s">
        <v>5</v>
      </c>
      <c r="F18" s="32" t="str">
        <f>IF(G11=I11,CONCATENATE("Vainqueur Match ",A11),IF(G11&gt;I11,D11,F11))</f>
        <v>Vainqueur Match 10</v>
      </c>
      <c r="G18" s="32">
        <f t="shared" si="0"/>
      </c>
      <c r="H18" s="32" t="s">
        <v>12</v>
      </c>
      <c r="I18" s="32">
        <f t="shared" si="1"/>
      </c>
      <c r="J18" s="139">
        <f t="shared" si="2"/>
        <v>0</v>
      </c>
      <c r="K18" s="33"/>
      <c r="L18" s="32" t="s">
        <v>12</v>
      </c>
      <c r="M18" s="171"/>
      <c r="N18" s="172"/>
      <c r="O18" s="32" t="s">
        <v>12</v>
      </c>
      <c r="P18" s="171"/>
      <c r="Q18" s="172"/>
      <c r="R18" s="32" t="s">
        <v>12</v>
      </c>
      <c r="S18" s="171"/>
      <c r="T18" s="153"/>
      <c r="U18" s="154"/>
    </row>
    <row r="19" spans="1:21" s="34" customFormat="1" ht="18" customHeight="1" thickBot="1">
      <c r="A19" s="26">
        <v>18</v>
      </c>
      <c r="B19" s="27" t="s">
        <v>16</v>
      </c>
      <c r="C19" s="132"/>
      <c r="D19" s="28" t="str">
        <f>IF(G12=I12,CONCATENATE("Vainqueur Match ",A12),IF(G12&gt;I12,D12,F12))</f>
        <v>Vainqueur Match 11</v>
      </c>
      <c r="E19" s="28" t="s">
        <v>5</v>
      </c>
      <c r="F19" s="28" t="str">
        <f>IF(G13=I13,CONCATENATE("Vainqueur Match ",A13),IF(G13&gt;I13,D13,F13))</f>
        <v>Vainqueur Match 12</v>
      </c>
      <c r="G19" s="28">
        <f t="shared" si="0"/>
      </c>
      <c r="H19" s="28" t="s">
        <v>12</v>
      </c>
      <c r="I19" s="28">
        <f t="shared" si="1"/>
      </c>
      <c r="J19" s="138">
        <f t="shared" si="2"/>
        <v>0</v>
      </c>
      <c r="K19" s="29"/>
      <c r="L19" s="28" t="s">
        <v>12</v>
      </c>
      <c r="M19" s="169"/>
      <c r="N19" s="170"/>
      <c r="O19" s="28" t="s">
        <v>12</v>
      </c>
      <c r="P19" s="169"/>
      <c r="Q19" s="170"/>
      <c r="R19" s="28" t="s">
        <v>12</v>
      </c>
      <c r="S19" s="169"/>
      <c r="T19" s="151"/>
      <c r="U19" s="152"/>
    </row>
    <row r="20" spans="1:21" s="34" customFormat="1" ht="18" customHeight="1">
      <c r="A20" s="30">
        <v>19</v>
      </c>
      <c r="B20" s="31" t="s">
        <v>18</v>
      </c>
      <c r="C20" s="133"/>
      <c r="D20" s="32" t="str">
        <f>IF(G14=I14,CONCATENATE("Vainqueur Match ",A14),IF(G14&gt;I14,D14,F14))</f>
        <v>Vainqueur Match 13</v>
      </c>
      <c r="E20" s="32" t="s">
        <v>5</v>
      </c>
      <c r="F20" s="32" t="str">
        <f>IF(G15=I15,CONCATENATE("Vainqueur Match ",A15),IF(G15&gt;I15,D15,F15))</f>
        <v>Vainqueur Match 14</v>
      </c>
      <c r="G20" s="32">
        <f t="shared" si="0"/>
      </c>
      <c r="H20" s="32" t="s">
        <v>12</v>
      </c>
      <c r="I20" s="32">
        <f t="shared" si="1"/>
      </c>
      <c r="J20" s="139">
        <f t="shared" si="2"/>
        <v>0</v>
      </c>
      <c r="K20" s="33"/>
      <c r="L20" s="32" t="s">
        <v>12</v>
      </c>
      <c r="M20" s="171"/>
      <c r="N20" s="172"/>
      <c r="O20" s="32" t="s">
        <v>12</v>
      </c>
      <c r="P20" s="171"/>
      <c r="Q20" s="172"/>
      <c r="R20" s="32" t="s">
        <v>12</v>
      </c>
      <c r="S20" s="171"/>
      <c r="T20" s="153"/>
      <c r="U20" s="154"/>
    </row>
    <row r="21" spans="1:21" s="34" customFormat="1" ht="18" customHeight="1" thickBot="1">
      <c r="A21" s="26">
        <v>20</v>
      </c>
      <c r="B21" s="27" t="s">
        <v>18</v>
      </c>
      <c r="C21" s="132"/>
      <c r="D21" s="28" t="str">
        <f>IF(G16=I16,CONCATENATE("Vainqueur Match ",A16),IF(G16&gt;I16,D16,F16))</f>
        <v>Vainqueur Match 15</v>
      </c>
      <c r="E21" s="28" t="s">
        <v>5</v>
      </c>
      <c r="F21" s="28" t="str">
        <f>IF(G17=I17,CONCATENATE("Vainqueur Match ",A17),IF(G17&gt;I17,D17,F17))</f>
        <v>Vainqueur Match 16</v>
      </c>
      <c r="G21" s="28">
        <f t="shared" si="0"/>
      </c>
      <c r="H21" s="28" t="s">
        <v>12</v>
      </c>
      <c r="I21" s="28">
        <f t="shared" si="1"/>
      </c>
      <c r="J21" s="138">
        <f t="shared" si="2"/>
        <v>0</v>
      </c>
      <c r="K21" s="29"/>
      <c r="L21" s="28" t="s">
        <v>12</v>
      </c>
      <c r="M21" s="169"/>
      <c r="N21" s="170"/>
      <c r="O21" s="28" t="s">
        <v>12</v>
      </c>
      <c r="P21" s="169"/>
      <c r="Q21" s="170"/>
      <c r="R21" s="28" t="s">
        <v>12</v>
      </c>
      <c r="S21" s="169"/>
      <c r="T21" s="151"/>
      <c r="U21" s="152"/>
    </row>
    <row r="22" spans="1:21" s="34" customFormat="1" ht="18" customHeight="1">
      <c r="A22" s="30">
        <v>21</v>
      </c>
      <c r="B22" s="31" t="s">
        <v>17</v>
      </c>
      <c r="C22" s="133"/>
      <c r="D22" s="32" t="str">
        <f>IF(G14=I14,CONCATENATE("Perdant Match ",A14),IF(G14&lt;I14,D14,F14))</f>
        <v>Perdant Match 13</v>
      </c>
      <c r="E22" s="32" t="s">
        <v>5</v>
      </c>
      <c r="F22" s="32" t="str">
        <f>IF(G15=I15,CONCATENATE("Perdant Match ",A15),IF(G15&lt;I15,D15,F15))</f>
        <v>Perdant Match 14</v>
      </c>
      <c r="G22" s="32">
        <f t="shared" si="0"/>
      </c>
      <c r="H22" s="32" t="s">
        <v>12</v>
      </c>
      <c r="I22" s="32">
        <f t="shared" si="1"/>
      </c>
      <c r="J22" s="139">
        <f t="shared" si="2"/>
        <v>0</v>
      </c>
      <c r="K22" s="33"/>
      <c r="L22" s="32" t="s">
        <v>12</v>
      </c>
      <c r="M22" s="171"/>
      <c r="N22" s="172"/>
      <c r="O22" s="32" t="s">
        <v>12</v>
      </c>
      <c r="P22" s="171"/>
      <c r="Q22" s="172"/>
      <c r="R22" s="32" t="s">
        <v>12</v>
      </c>
      <c r="S22" s="171"/>
      <c r="T22" s="153"/>
      <c r="U22" s="154"/>
    </row>
    <row r="23" spans="1:21" s="34" customFormat="1" ht="18" customHeight="1" thickBot="1">
      <c r="A23" s="26">
        <v>22</v>
      </c>
      <c r="B23" s="27" t="s">
        <v>17</v>
      </c>
      <c r="C23" s="132"/>
      <c r="D23" s="28" t="str">
        <f>IF(G16=I16,CONCATENATE("Perdant Match ",A16),IF(G16&lt;I16,D16,F16))</f>
        <v>Perdant Match 15</v>
      </c>
      <c r="E23" s="28" t="s">
        <v>5</v>
      </c>
      <c r="F23" s="28" t="str">
        <f>IF(G17=I17,CONCATENATE("Perdant Match ",A17),IF(G17&lt;I17,D17,F17))</f>
        <v>Perdant Match 16</v>
      </c>
      <c r="G23" s="28">
        <f t="shared" si="0"/>
      </c>
      <c r="H23" s="28" t="s">
        <v>12</v>
      </c>
      <c r="I23" s="28">
        <f t="shared" si="1"/>
      </c>
      <c r="J23" s="138">
        <f t="shared" si="2"/>
        <v>0</v>
      </c>
      <c r="K23" s="29"/>
      <c r="L23" s="28" t="s">
        <v>12</v>
      </c>
      <c r="M23" s="169"/>
      <c r="N23" s="170"/>
      <c r="O23" s="28" t="s">
        <v>12</v>
      </c>
      <c r="P23" s="169"/>
      <c r="Q23" s="170"/>
      <c r="R23" s="28" t="s">
        <v>12</v>
      </c>
      <c r="S23" s="169"/>
      <c r="T23" s="151"/>
      <c r="U23" s="152"/>
    </row>
    <row r="24" spans="1:21" s="34" customFormat="1" ht="18" customHeight="1">
      <c r="A24" s="30">
        <v>23</v>
      </c>
      <c r="B24" s="31" t="s">
        <v>69</v>
      </c>
      <c r="C24" s="133"/>
      <c r="D24" s="32" t="str">
        <f>IF(G19=I19,CONCATENATE("Perdant Match ",A19),IF(G19&lt;I19,D19,F19))</f>
        <v>Perdant Match 18</v>
      </c>
      <c r="E24" s="32" t="s">
        <v>5</v>
      </c>
      <c r="F24" s="32" t="str">
        <f>IF(G20=I20,CONCATENATE("Vainqueur Match ",A20),IF(G20&gt;I20,D20,F20))</f>
        <v>Vainqueur Match 19</v>
      </c>
      <c r="G24" s="32">
        <f t="shared" si="0"/>
      </c>
      <c r="H24" s="32" t="s">
        <v>12</v>
      </c>
      <c r="I24" s="32">
        <f t="shared" si="1"/>
      </c>
      <c r="J24" s="139">
        <f t="shared" si="2"/>
        <v>0</v>
      </c>
      <c r="K24" s="33"/>
      <c r="L24" s="32" t="s">
        <v>12</v>
      </c>
      <c r="M24" s="171"/>
      <c r="N24" s="172"/>
      <c r="O24" s="32" t="s">
        <v>12</v>
      </c>
      <c r="P24" s="171"/>
      <c r="Q24" s="172"/>
      <c r="R24" s="32" t="s">
        <v>12</v>
      </c>
      <c r="S24" s="171"/>
      <c r="T24" s="153"/>
      <c r="U24" s="154"/>
    </row>
    <row r="25" spans="1:21" s="34" customFormat="1" ht="18" customHeight="1" thickBot="1">
      <c r="A25" s="26">
        <v>24</v>
      </c>
      <c r="B25" s="27" t="s">
        <v>69</v>
      </c>
      <c r="C25" s="132"/>
      <c r="D25" s="28" t="str">
        <f>IF(G21=I21,CONCATENATE("Vainqueur Match ",A21),IF(G21&gt;I21,D21,F21))</f>
        <v>Vainqueur Match 20</v>
      </c>
      <c r="E25" s="28" t="s">
        <v>5</v>
      </c>
      <c r="F25" s="28" t="str">
        <f>IF(G18=I18,CONCATENATE("Perdant Match ",A18),IF(G18&lt;I18,D18,F18))</f>
        <v>Perdant Match 17</v>
      </c>
      <c r="G25" s="28">
        <f t="shared" si="0"/>
      </c>
      <c r="H25" s="28" t="s">
        <v>12</v>
      </c>
      <c r="I25" s="28">
        <f t="shared" si="1"/>
      </c>
      <c r="J25" s="138">
        <f t="shared" si="2"/>
        <v>0</v>
      </c>
      <c r="K25" s="29"/>
      <c r="L25" s="28" t="s">
        <v>12</v>
      </c>
      <c r="M25" s="169"/>
      <c r="N25" s="170"/>
      <c r="O25" s="28" t="s">
        <v>12</v>
      </c>
      <c r="P25" s="169"/>
      <c r="Q25" s="170"/>
      <c r="R25" s="28" t="s">
        <v>12</v>
      </c>
      <c r="S25" s="169"/>
      <c r="T25" s="151"/>
      <c r="U25" s="152"/>
    </row>
    <row r="26" spans="1:21" s="34" customFormat="1" ht="18" customHeight="1">
      <c r="A26" s="30">
        <v>25</v>
      </c>
      <c r="B26" s="31" t="s">
        <v>70</v>
      </c>
      <c r="C26" s="133"/>
      <c r="D26" s="32" t="str">
        <f>IF(G8=I8,CONCATENATE("Perdant Match ",A8),IF(G8&lt;I8,D8,F8))</f>
        <v>Perdant Match 7</v>
      </c>
      <c r="E26" s="32" t="s">
        <v>5</v>
      </c>
      <c r="F26" s="32" t="str">
        <f>IF(G9=I9,CONCATENATE("Perdant Match ",A9),IF(G9&lt;I9,D9,F9))</f>
        <v>Perdant Match 8</v>
      </c>
      <c r="G26" s="32">
        <f t="shared" si="0"/>
      </c>
      <c r="H26" s="32" t="s">
        <v>12</v>
      </c>
      <c r="I26" s="32">
        <f t="shared" si="1"/>
      </c>
      <c r="J26" s="139">
        <f t="shared" si="2"/>
        <v>0</v>
      </c>
      <c r="K26" s="33"/>
      <c r="L26" s="32" t="s">
        <v>12</v>
      </c>
      <c r="M26" s="171"/>
      <c r="N26" s="172"/>
      <c r="O26" s="32" t="s">
        <v>12</v>
      </c>
      <c r="P26" s="171"/>
      <c r="Q26" s="172"/>
      <c r="R26" s="32" t="s">
        <v>12</v>
      </c>
      <c r="S26" s="171"/>
      <c r="T26" s="153"/>
      <c r="U26" s="154"/>
    </row>
    <row r="27" spans="1:21" s="34" customFormat="1" ht="18" customHeight="1">
      <c r="A27" s="22">
        <v>26</v>
      </c>
      <c r="B27" s="23" t="s">
        <v>19</v>
      </c>
      <c r="C27" s="131"/>
      <c r="D27" s="24" t="str">
        <f>IF(G22=I22,CONCATENATE("Perdant Match ",A22),IF(G22&lt;I22,D22,F22))</f>
        <v>Perdant Match 21</v>
      </c>
      <c r="E27" s="24" t="s">
        <v>5</v>
      </c>
      <c r="F27" s="24" t="str">
        <f>IF(G23=I23,CONCATENATE("Perdant Match ",A23),IF(G23&lt;I23,D23,F23))</f>
        <v>Perdant Match 22</v>
      </c>
      <c r="G27" s="24">
        <f t="shared" si="0"/>
      </c>
      <c r="H27" s="24" t="s">
        <v>12</v>
      </c>
      <c r="I27" s="24">
        <f t="shared" si="1"/>
      </c>
      <c r="J27" s="137">
        <f t="shared" si="2"/>
        <v>0</v>
      </c>
      <c r="K27" s="25"/>
      <c r="L27" s="24" t="s">
        <v>12</v>
      </c>
      <c r="M27" s="167"/>
      <c r="N27" s="168"/>
      <c r="O27" s="24" t="s">
        <v>12</v>
      </c>
      <c r="P27" s="167"/>
      <c r="Q27" s="168"/>
      <c r="R27" s="24" t="s">
        <v>12</v>
      </c>
      <c r="S27" s="167"/>
      <c r="T27" s="149"/>
      <c r="U27" s="150"/>
    </row>
    <row r="28" spans="1:21" s="34" customFormat="1" ht="18" customHeight="1" thickBot="1">
      <c r="A28" s="26">
        <v>27</v>
      </c>
      <c r="B28" s="27" t="s">
        <v>20</v>
      </c>
      <c r="C28" s="132"/>
      <c r="D28" s="28" t="str">
        <f>IF(G22=I22,CONCATENATE("Vainqueur Match ",A22),IF(G22&gt;I22,D22,F22))</f>
        <v>Vainqueur Match 21</v>
      </c>
      <c r="E28" s="28" t="s">
        <v>5</v>
      </c>
      <c r="F28" s="28" t="str">
        <f>IF(G23=I23,CONCATENATE("Vainqueur Match ",A23),IF(G23&gt;I23,D23,F23))</f>
        <v>Vainqueur Match 22</v>
      </c>
      <c r="G28" s="28">
        <f t="shared" si="0"/>
      </c>
      <c r="H28" s="28" t="s">
        <v>12</v>
      </c>
      <c r="I28" s="28">
        <f t="shared" si="1"/>
      </c>
      <c r="J28" s="138">
        <f t="shared" si="2"/>
        <v>0</v>
      </c>
      <c r="K28" s="29"/>
      <c r="L28" s="28" t="s">
        <v>12</v>
      </c>
      <c r="M28" s="169"/>
      <c r="N28" s="170"/>
      <c r="O28" s="28" t="s">
        <v>12</v>
      </c>
      <c r="P28" s="169"/>
      <c r="Q28" s="170"/>
      <c r="R28" s="28" t="s">
        <v>12</v>
      </c>
      <c r="S28" s="169"/>
      <c r="T28" s="151"/>
      <c r="U28" s="152"/>
    </row>
    <row r="29" spans="1:21" s="34" customFormat="1" ht="18" customHeight="1">
      <c r="A29" s="35" t="s">
        <v>66</v>
      </c>
      <c r="B29" s="31" t="s">
        <v>22</v>
      </c>
      <c r="C29" s="133"/>
      <c r="D29" s="32" t="str">
        <f>IF(G18=I18,CONCATENATE("Vainqueur Match ",A18),IF(G18&gt;I18,D18,F18))</f>
        <v>Vainqueur Match 17</v>
      </c>
      <c r="E29" s="32" t="s">
        <v>5</v>
      </c>
      <c r="F29" s="32" t="str">
        <f>IF(G24=I24,CONCATENATE("Vainqueur Match ",A24),IF(G24&gt;I24,D24,F24))</f>
        <v>Vainqueur Match 23</v>
      </c>
      <c r="G29" s="141">
        <f t="shared" si="0"/>
      </c>
      <c r="H29" s="141" t="s">
        <v>12</v>
      </c>
      <c r="I29" s="141">
        <f t="shared" si="1"/>
      </c>
      <c r="J29" s="142">
        <f t="shared" si="2"/>
        <v>0</v>
      </c>
      <c r="K29" s="33"/>
      <c r="L29" s="32" t="s">
        <v>12</v>
      </c>
      <c r="M29" s="171"/>
      <c r="N29" s="172"/>
      <c r="O29" s="32" t="s">
        <v>12</v>
      </c>
      <c r="P29" s="171"/>
      <c r="Q29" s="172"/>
      <c r="R29" s="32" t="s">
        <v>12</v>
      </c>
      <c r="S29" s="171"/>
      <c r="T29" s="157"/>
      <c r="U29" s="158"/>
    </row>
    <row r="30" spans="1:21" ht="18" customHeight="1" thickBot="1">
      <c r="A30" s="36" t="s">
        <v>65</v>
      </c>
      <c r="B30" s="27" t="s">
        <v>22</v>
      </c>
      <c r="C30" s="132"/>
      <c r="D30" s="28" t="str">
        <f>IF(G19=I19,CONCATENATE("Vainqueur Match ",A19),IF(G19&gt;I19,D19,F19))</f>
        <v>Vainqueur Match 18</v>
      </c>
      <c r="E30" s="28" t="s">
        <v>5</v>
      </c>
      <c r="F30" s="28" t="str">
        <f>IF(G25=I25,CONCATENATE("Vainqueur Match ",A25),IF(G25&gt;I25,D25,F25))</f>
        <v>Vainqueur Match 24</v>
      </c>
      <c r="G30" s="28">
        <f t="shared" si="0"/>
      </c>
      <c r="H30" s="28" t="s">
        <v>12</v>
      </c>
      <c r="I30" s="28">
        <f t="shared" si="1"/>
      </c>
      <c r="J30" s="138">
        <f t="shared" si="2"/>
        <v>0</v>
      </c>
      <c r="K30" s="29"/>
      <c r="L30" s="28" t="s">
        <v>12</v>
      </c>
      <c r="M30" s="169"/>
      <c r="N30" s="170"/>
      <c r="O30" s="28" t="s">
        <v>12</v>
      </c>
      <c r="P30" s="169"/>
      <c r="Q30" s="170"/>
      <c r="R30" s="28" t="s">
        <v>12</v>
      </c>
      <c r="S30" s="169"/>
      <c r="T30" s="151"/>
      <c r="U30" s="152"/>
    </row>
    <row r="31" spans="1:21" ht="18" customHeight="1">
      <c r="A31" s="37" t="s">
        <v>61</v>
      </c>
      <c r="B31" s="23" t="s">
        <v>25</v>
      </c>
      <c r="C31" s="131"/>
      <c r="D31" s="24" t="str">
        <f>IF(G20=I20,CONCATENATE("Perdant Match ",A20),IF(G20&lt;I20,D20,F20))</f>
        <v>Perdant Match 19</v>
      </c>
      <c r="E31" s="24" t="s">
        <v>5</v>
      </c>
      <c r="F31" s="24" t="str">
        <f>IF(G21=I21,CONCATENATE("Perdant Match ",A21),IF(G21&lt;I21,D21,F21))</f>
        <v>Perdant Match 20</v>
      </c>
      <c r="G31" s="143">
        <f t="shared" si="0"/>
      </c>
      <c r="H31" s="143" t="s">
        <v>12</v>
      </c>
      <c r="I31" s="143">
        <f t="shared" si="1"/>
      </c>
      <c r="J31" s="140">
        <f t="shared" si="2"/>
        <v>0</v>
      </c>
      <c r="K31" s="25"/>
      <c r="L31" s="24" t="s">
        <v>12</v>
      </c>
      <c r="M31" s="167"/>
      <c r="N31" s="168"/>
      <c r="O31" s="24" t="s">
        <v>12</v>
      </c>
      <c r="P31" s="167"/>
      <c r="Q31" s="168"/>
      <c r="R31" s="24" t="s">
        <v>12</v>
      </c>
      <c r="S31" s="167"/>
      <c r="T31" s="155"/>
      <c r="U31" s="156"/>
    </row>
    <row r="32" spans="1:21" ht="18" customHeight="1">
      <c r="A32" s="37" t="s">
        <v>62</v>
      </c>
      <c r="B32" s="23" t="s">
        <v>27</v>
      </c>
      <c r="C32" s="131"/>
      <c r="D32" s="24" t="str">
        <f>IF(G24=I24,CONCATENATE("Perdant Match ",A24),IF(G24&lt;I24,D24,F24))</f>
        <v>Perdant Match 23</v>
      </c>
      <c r="E32" s="24" t="s">
        <v>5</v>
      </c>
      <c r="F32" s="24" t="str">
        <f>IF(G25=I25,CONCATENATE("Perdant Match ",A25),IF(G25&lt;I25,D25,F25))</f>
        <v>Perdant Match 24</v>
      </c>
      <c r="G32" s="24">
        <f t="shared" si="0"/>
      </c>
      <c r="H32" s="24" t="s">
        <v>12</v>
      </c>
      <c r="I32" s="24">
        <f t="shared" si="1"/>
      </c>
      <c r="J32" s="137">
        <f t="shared" si="2"/>
        <v>0</v>
      </c>
      <c r="K32" s="25"/>
      <c r="L32" s="24" t="s">
        <v>12</v>
      </c>
      <c r="M32" s="167"/>
      <c r="N32" s="168"/>
      <c r="O32" s="24" t="s">
        <v>12</v>
      </c>
      <c r="P32" s="167"/>
      <c r="Q32" s="168"/>
      <c r="R32" s="24" t="s">
        <v>12</v>
      </c>
      <c r="S32" s="167"/>
      <c r="T32" s="149"/>
      <c r="U32" s="150"/>
    </row>
    <row r="33" spans="1:21" ht="18" customHeight="1">
      <c r="A33" s="22">
        <v>32</v>
      </c>
      <c r="B33" s="23" t="s">
        <v>28</v>
      </c>
      <c r="C33" s="131"/>
      <c r="D33" s="24" t="str">
        <f>IF(G29=I29,CONCATENATE("Perdant Match ",A29),IF(G29&lt;I29,D29,F29))</f>
        <v>Perdant Match 28</v>
      </c>
      <c r="E33" s="24" t="s">
        <v>5</v>
      </c>
      <c r="F33" s="24" t="str">
        <f>IF(G30=I30,CONCATENATE("Perdant Match ",A30),IF(G30&lt;I30,D30,F30))</f>
        <v>Perdant Match 29</v>
      </c>
      <c r="G33" s="24">
        <f t="shared" si="0"/>
      </c>
      <c r="H33" s="24" t="s">
        <v>12</v>
      </c>
      <c r="I33" s="24">
        <f t="shared" si="1"/>
      </c>
      <c r="J33" s="137">
        <f t="shared" si="2"/>
        <v>0</v>
      </c>
      <c r="K33" s="25"/>
      <c r="L33" s="24" t="s">
        <v>12</v>
      </c>
      <c r="M33" s="167"/>
      <c r="N33" s="168"/>
      <c r="O33" s="24" t="s">
        <v>12</v>
      </c>
      <c r="P33" s="167"/>
      <c r="Q33" s="168"/>
      <c r="R33" s="24" t="s">
        <v>12</v>
      </c>
      <c r="S33" s="167"/>
      <c r="T33" s="149"/>
      <c r="U33" s="150"/>
    </row>
    <row r="34" spans="1:21" ht="18" customHeight="1" thickBot="1">
      <c r="A34" s="38">
        <v>33</v>
      </c>
      <c r="B34" s="39" t="s">
        <v>29</v>
      </c>
      <c r="C34" s="134"/>
      <c r="D34" s="40" t="str">
        <f>IF(G29=I29,CONCATENATE("Vainqueur Match ",A29),IF(G29&gt;I29,D29,F29))</f>
        <v>Vainqueur Match 28</v>
      </c>
      <c r="E34" s="40" t="s">
        <v>5</v>
      </c>
      <c r="F34" s="40" t="str">
        <f>IF(G30=I30,CONCATENATE("Vainqueur Match ",A30),IF(G30&gt;I30,D30,F30))</f>
        <v>Vainqueur Match 29</v>
      </c>
      <c r="G34" s="40">
        <f t="shared" si="0"/>
      </c>
      <c r="H34" s="40" t="s">
        <v>12</v>
      </c>
      <c r="I34" s="40">
        <f t="shared" si="1"/>
      </c>
      <c r="J34" s="144">
        <f t="shared" si="2"/>
        <v>0</v>
      </c>
      <c r="K34" s="41"/>
      <c r="L34" s="40" t="s">
        <v>12</v>
      </c>
      <c r="M34" s="173"/>
      <c r="N34" s="174"/>
      <c r="O34" s="40" t="s">
        <v>12</v>
      </c>
      <c r="P34" s="173"/>
      <c r="Q34" s="174"/>
      <c r="R34" s="40" t="s">
        <v>12</v>
      </c>
      <c r="S34" s="173"/>
      <c r="T34" s="159"/>
      <c r="U34" s="160"/>
    </row>
    <row r="35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scale="90" r:id="rId1"/>
  <ignoredErrors>
    <ignoredError sqref="A29:A32" numberStoredAsText="1"/>
    <ignoredError sqref="D14 D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58">
      <selection activeCell="E30" sqref="E30"/>
    </sheetView>
  </sheetViews>
  <sheetFormatPr defaultColWidth="11.421875" defaultRowHeight="15"/>
  <cols>
    <col min="1" max="1" width="11.421875" style="48" customWidth="1"/>
    <col min="2" max="2" width="12.00390625" style="48" bestFit="1" customWidth="1"/>
    <col min="3" max="3" width="12.421875" style="48" bestFit="1" customWidth="1"/>
    <col min="4" max="4" width="12.7109375" style="48" bestFit="1" customWidth="1"/>
    <col min="5" max="5" width="11.421875" style="48" customWidth="1"/>
    <col min="6" max="7" width="12.7109375" style="48" bestFit="1" customWidth="1"/>
    <col min="8" max="8" width="12.421875" style="48" bestFit="1" customWidth="1"/>
    <col min="9" max="9" width="12.00390625" style="48" bestFit="1" customWidth="1"/>
    <col min="10" max="16384" width="11.421875" style="48" customWidth="1"/>
  </cols>
  <sheetData>
    <row r="1" spans="1:9" ht="15" customHeight="1">
      <c r="A1" s="47"/>
      <c r="C1" s="186" t="s">
        <v>30</v>
      </c>
      <c r="D1" s="187"/>
      <c r="E1" s="187"/>
      <c r="F1" s="187"/>
      <c r="G1" s="187"/>
      <c r="H1" s="49"/>
      <c r="I1" s="50"/>
    </row>
    <row r="2" spans="1:9" ht="15" customHeight="1">
      <c r="A2" s="47"/>
      <c r="C2" s="187"/>
      <c r="D2" s="187"/>
      <c r="E2" s="187"/>
      <c r="F2" s="187"/>
      <c r="G2" s="187"/>
      <c r="H2" s="49"/>
      <c r="I2" s="50"/>
    </row>
    <row r="3" spans="1:6" ht="15" customHeight="1">
      <c r="A3" s="47"/>
      <c r="B3" s="51" t="str">
        <f>CONCATENATE(Matchs_14!D10)</f>
        <v>Rang 1</v>
      </c>
      <c r="D3" s="47"/>
      <c r="E3" s="52"/>
      <c r="F3" s="52"/>
    </row>
    <row r="4" spans="1:6" ht="15" customHeight="1">
      <c r="A4" s="47"/>
      <c r="B4" s="53"/>
      <c r="D4" s="47"/>
      <c r="E4" s="52"/>
      <c r="F4" s="52"/>
    </row>
    <row r="5" spans="1:8" ht="15" customHeight="1">
      <c r="A5" s="47"/>
      <c r="B5" s="54"/>
      <c r="D5" s="47"/>
      <c r="F5" s="52"/>
      <c r="H5" s="52"/>
    </row>
    <row r="6" spans="1:9" ht="15" customHeight="1">
      <c r="A6" s="47"/>
      <c r="B6" s="55" t="s">
        <v>31</v>
      </c>
      <c r="C6" s="56" t="str">
        <f>CONCATENATE(Matchs_14!D18)</f>
        <v>Vainqueur Match 9</v>
      </c>
      <c r="H6" s="52"/>
      <c r="I6" s="52"/>
    </row>
    <row r="7" spans="1:3" ht="15" customHeight="1">
      <c r="A7" s="47" t="str">
        <f>CONCATENATE(Matchs_14!D6)</f>
        <v>Rang 9</v>
      </c>
      <c r="B7" s="57" t="str">
        <f>CONCATENATE("(",Matchs_14!G10," : ",Matchs_14!I10,")")</f>
        <v>( : )</v>
      </c>
      <c r="C7" s="53"/>
    </row>
    <row r="8" spans="1:8" ht="15" customHeight="1">
      <c r="A8" s="58"/>
      <c r="B8" s="59"/>
      <c r="C8" s="59"/>
      <c r="G8" s="60" t="str">
        <f>CONCATENATE(Matchs_14!D24)</f>
        <v>Perdant Match 18</v>
      </c>
      <c r="H8" s="52"/>
    </row>
    <row r="9" spans="1:7" ht="15" customHeight="1">
      <c r="A9" s="55" t="s">
        <v>48</v>
      </c>
      <c r="B9" s="61" t="str">
        <f>CONCATENATE(Matchs_14!F10)</f>
        <v>Vainqueur Match 5</v>
      </c>
      <c r="C9" s="59"/>
      <c r="D9" s="47"/>
      <c r="E9" s="62" t="s">
        <v>33</v>
      </c>
      <c r="F9" s="52"/>
      <c r="G9" s="63"/>
    </row>
    <row r="10" spans="1:9" ht="15" customHeight="1">
      <c r="A10" s="57" t="str">
        <f>CONCATENATE("(",Matchs_14!G6," : ",Matchs_14!I6,")")</f>
        <v>( : )</v>
      </c>
      <c r="B10" s="64"/>
      <c r="C10" s="54"/>
      <c r="D10" s="47"/>
      <c r="E10" s="65"/>
      <c r="F10" s="52"/>
      <c r="G10" s="66"/>
      <c r="I10" s="56" t="str">
        <f>CONCATENATE(Matchs_14!D14)</f>
        <v>Perdant Match 6</v>
      </c>
    </row>
    <row r="11" spans="1:10" ht="15" customHeight="1">
      <c r="A11" s="67" t="str">
        <f>CONCATENATE(Matchs_14!F6)</f>
        <v>Rang 8</v>
      </c>
      <c r="B11" s="47"/>
      <c r="C11" s="68"/>
      <c r="D11" s="47"/>
      <c r="F11" s="52"/>
      <c r="G11" s="69"/>
      <c r="I11" s="63"/>
      <c r="J11" s="70"/>
    </row>
    <row r="12" spans="1:9" ht="15" customHeight="1">
      <c r="A12" s="47"/>
      <c r="B12" s="47"/>
      <c r="C12" s="55" t="s">
        <v>34</v>
      </c>
      <c r="D12" s="56" t="str">
        <f>CONCATENATE(Matchs_14!D29)</f>
        <v>Vainqueur Match 17</v>
      </c>
      <c r="E12" s="175" t="str">
        <f>CONCATENATE("(",Matchs_14!G29," : ",Matchs_14!I29,")")</f>
        <v>( : )</v>
      </c>
      <c r="F12" s="47" t="str">
        <f>CONCATENATE(Matchs_14!F29)</f>
        <v>Vainqueur Match 23</v>
      </c>
      <c r="G12" s="71" t="s">
        <v>21</v>
      </c>
      <c r="H12" s="72" t="str">
        <f>CONCATENATE(Matchs_14!D20)</f>
        <v>Vainqueur Match 13</v>
      </c>
      <c r="I12" s="71" t="s">
        <v>35</v>
      </c>
    </row>
    <row r="13" spans="1:9" ht="15" customHeight="1">
      <c r="A13" s="47" t="str">
        <f>CONCATENATE(Matchs_14!D2)</f>
        <v>Rang 5</v>
      </c>
      <c r="B13" s="47"/>
      <c r="C13" s="57" t="str">
        <f>CONCATENATE("(",Matchs_14!G18," : ",Matchs_14!I18,")")</f>
        <v>( : )</v>
      </c>
      <c r="D13" s="64"/>
      <c r="E13" s="73" t="s">
        <v>66</v>
      </c>
      <c r="F13" s="74"/>
      <c r="G13" s="75" t="str">
        <f>CONCATENATE("(",Matchs_14!G24," : ",Matchs_14!I24,")")</f>
        <v>( : )</v>
      </c>
      <c r="H13" s="63"/>
      <c r="I13" s="75" t="str">
        <f>CONCATENATE("(",Matchs_14!G14," : ",Matchs_14!I14,")")</f>
        <v>( : )</v>
      </c>
    </row>
    <row r="14" spans="1:9" ht="15" customHeight="1">
      <c r="A14" s="58"/>
      <c r="B14" s="47"/>
      <c r="C14" s="59"/>
      <c r="D14" s="47"/>
      <c r="F14" s="52"/>
      <c r="G14" s="76"/>
      <c r="H14" s="76"/>
      <c r="I14" s="77" t="str">
        <f>CONCATENATE(Matchs_14!F14)</f>
        <v>Perdant Match 9</v>
      </c>
    </row>
    <row r="15" spans="1:8" ht="15" customHeight="1">
      <c r="A15" s="55" t="s">
        <v>32</v>
      </c>
      <c r="B15" s="56" t="str">
        <f>CONCATENATE(Matchs_14!D11)</f>
        <v>Vainqueur Match 1</v>
      </c>
      <c r="C15" s="59"/>
      <c r="D15" s="47"/>
      <c r="E15" s="52"/>
      <c r="F15" s="52"/>
      <c r="G15" s="76"/>
      <c r="H15" s="69"/>
    </row>
    <row r="16" spans="1:10" ht="15" customHeight="1">
      <c r="A16" s="57" t="str">
        <f>CONCATENATE("(",Matchs_14!G2," : ",Matchs_14!I2,")")</f>
        <v>( : )</v>
      </c>
      <c r="B16" s="53"/>
      <c r="C16" s="59"/>
      <c r="D16" s="47"/>
      <c r="E16" s="52"/>
      <c r="F16" s="52"/>
      <c r="G16" s="78" t="str">
        <f>CONCATENATE(Matchs_14!F24)</f>
        <v>Vainqueur Match 19</v>
      </c>
      <c r="H16" s="71" t="s">
        <v>37</v>
      </c>
      <c r="J16" s="79" t="str">
        <f>CONCATENATE(Matchs_14!D9)</f>
        <v>Perdant Match 4</v>
      </c>
    </row>
    <row r="17" spans="1:10" ht="15" customHeight="1">
      <c r="A17" s="67" t="str">
        <f>CONCATENATE(Matchs_14!F2)</f>
        <v>Rang 12</v>
      </c>
      <c r="B17" s="59"/>
      <c r="C17" s="59"/>
      <c r="D17" s="47"/>
      <c r="E17" s="52"/>
      <c r="F17" s="52"/>
      <c r="G17" s="74"/>
      <c r="H17" s="75" t="str">
        <f>CONCATENATE("(",Matchs_14!G20," : ",Matchs_14!I20,")")</f>
        <v>( : )</v>
      </c>
      <c r="J17" s="80"/>
    </row>
    <row r="18" spans="1:10" ht="15" customHeight="1">
      <c r="A18" s="81"/>
      <c r="B18" s="55" t="s">
        <v>38</v>
      </c>
      <c r="C18" s="82" t="str">
        <f>CONCATENATE(Matchs_14!F18)</f>
        <v>Vainqueur Match 10</v>
      </c>
      <c r="D18" s="47"/>
      <c r="E18" s="52"/>
      <c r="F18" s="52"/>
      <c r="G18" s="52"/>
      <c r="H18" s="76"/>
      <c r="I18" s="83" t="str">
        <f>CONCATENATE(Matchs_14!D15)</f>
        <v>Vainqueur Match 8</v>
      </c>
      <c r="J18" s="71" t="s">
        <v>39</v>
      </c>
    </row>
    <row r="19" spans="1:10" ht="15" customHeight="1">
      <c r="A19" s="47" t="str">
        <f>CONCATENATE(Matchs_14!D3)</f>
        <v>Rang 13</v>
      </c>
      <c r="B19" s="57" t="str">
        <f>CONCATENATE("(",Matchs_14!G11," : ",Matchs_14!I11,")")</f>
        <v>( : )</v>
      </c>
      <c r="C19" s="64"/>
      <c r="D19" s="47"/>
      <c r="E19" s="52"/>
      <c r="F19" s="52"/>
      <c r="G19" s="52"/>
      <c r="H19" s="76"/>
      <c r="I19" s="84"/>
      <c r="J19" s="75" t="str">
        <f>CONCATENATE("(",Matchs_14!G9," : ",Matchs_14!I9,")")</f>
        <v>( : )</v>
      </c>
    </row>
    <row r="20" spans="1:10" ht="15" customHeight="1">
      <c r="A20" s="58"/>
      <c r="B20" s="59"/>
      <c r="D20" s="60" t="str">
        <f>CONCATENATE(Matchs_14!D34)</f>
        <v>Vainqueur Match 28</v>
      </c>
      <c r="E20" s="85"/>
      <c r="F20" s="60" t="str">
        <f>CONCATENATE(Matchs_14!D33)</f>
        <v>Perdant Match 28</v>
      </c>
      <c r="G20" s="52"/>
      <c r="H20" s="78" t="str">
        <f>CONCATENATE(Matchs_14!F20)</f>
        <v>Vainqueur Match 14</v>
      </c>
      <c r="I20" s="71" t="s">
        <v>40</v>
      </c>
      <c r="J20" s="77" t="str">
        <f>CONCATENATE(Matchs_14!F9)</f>
        <v>Perdant Match 3</v>
      </c>
    </row>
    <row r="21" spans="1:10" ht="15" customHeight="1">
      <c r="A21" s="55" t="s">
        <v>36</v>
      </c>
      <c r="B21" s="82" t="str">
        <f>CONCATENATE(Matchs_14!F11)</f>
        <v>Vainqueur Match 2</v>
      </c>
      <c r="C21" s="47"/>
      <c r="D21" s="63"/>
      <c r="E21" s="86"/>
      <c r="F21" s="87"/>
      <c r="G21" s="52"/>
      <c r="H21" s="74"/>
      <c r="I21" s="75" t="str">
        <f>CONCATENATE("(",Matchs_14!G15," : ",Matchs_14!I15,")")</f>
        <v>( : )</v>
      </c>
      <c r="J21" s="88"/>
    </row>
    <row r="22" spans="1:9" ht="15" customHeight="1">
      <c r="A22" s="57" t="str">
        <f>CONCATENATE("(",Matchs_14!G3," : ",Matchs_14!I3,")")</f>
        <v>( : )</v>
      </c>
      <c r="B22" s="64"/>
      <c r="C22" s="47"/>
      <c r="D22" s="89" t="s">
        <v>42</v>
      </c>
      <c r="E22" s="86"/>
      <c r="F22" s="90" t="s">
        <v>43</v>
      </c>
      <c r="G22" s="52"/>
      <c r="I22" s="77" t="str">
        <f>CONCATENATE(Matchs_14!F15)</f>
        <v>Perdant Match 10</v>
      </c>
    </row>
    <row r="23" spans="1:10" ht="15" customHeight="1">
      <c r="A23" s="67" t="str">
        <f>CONCATENATE(Matchs_14!F3)</f>
        <v>Rang 4</v>
      </c>
      <c r="C23" s="47"/>
      <c r="D23" s="89"/>
      <c r="E23" s="52"/>
      <c r="F23" s="91"/>
      <c r="G23" s="52"/>
      <c r="J23" s="88"/>
    </row>
    <row r="24" spans="2:10" ht="15" customHeight="1">
      <c r="B24" s="47"/>
      <c r="D24" s="71" t="s">
        <v>44</v>
      </c>
      <c r="E24" s="86"/>
      <c r="F24" s="55" t="s">
        <v>45</v>
      </c>
      <c r="H24" s="52"/>
      <c r="J24" s="88"/>
    </row>
    <row r="25" spans="1:8" ht="15" customHeight="1">
      <c r="A25" s="47" t="str">
        <f>CONCATENATE(Matchs_14!D4)</f>
        <v>Rang 3</v>
      </c>
      <c r="C25" s="47"/>
      <c r="D25" s="92"/>
      <c r="E25" s="52"/>
      <c r="F25" s="54"/>
      <c r="G25" s="88"/>
      <c r="H25" s="52"/>
    </row>
    <row r="26" spans="1:6" ht="15" customHeight="1">
      <c r="A26" s="58"/>
      <c r="C26" s="47"/>
      <c r="D26" s="89" t="str">
        <f>CONCATENATE("(",Matchs_14!G34," : ",Matchs_14!I34,")")</f>
        <v>( : )</v>
      </c>
      <c r="E26" s="52"/>
      <c r="F26" s="90" t="str">
        <f>CONCATENATE("(",Matchs_14!G33," : ",Matchs_14!I33,")")</f>
        <v>( : )</v>
      </c>
    </row>
    <row r="27" spans="1:10" ht="15" customHeight="1">
      <c r="A27" s="55" t="s">
        <v>41</v>
      </c>
      <c r="B27" s="60" t="str">
        <f>CONCATENATE(Matchs_14!D12)</f>
        <v>Vainqueur Match 3</v>
      </c>
      <c r="D27" s="92"/>
      <c r="E27" s="52"/>
      <c r="F27" s="93"/>
      <c r="G27" s="52"/>
      <c r="H27" s="52"/>
      <c r="I27" s="88"/>
      <c r="J27" s="52"/>
    </row>
    <row r="28" spans="1:9" ht="15" customHeight="1">
      <c r="A28" s="57" t="str">
        <f>CONCATENATE("(",Matchs_14!G4," : ",Matchs_14!I4,")")</f>
        <v>( : )</v>
      </c>
      <c r="B28" s="53"/>
      <c r="D28" s="77" t="str">
        <f>CONCATENATE(Matchs_14!F34)</f>
        <v>Vainqueur Match 29</v>
      </c>
      <c r="E28" s="52"/>
      <c r="F28" s="94" t="str">
        <f>CONCATENATE(Matchs_14!F33)</f>
        <v>Perdant Match 29</v>
      </c>
      <c r="G28" s="52"/>
      <c r="I28" s="52"/>
    </row>
    <row r="29" spans="1:9" ht="15" customHeight="1">
      <c r="A29" s="67" t="str">
        <f>CONCATENATE(Matchs_14!F4)</f>
        <v>Rang 14</v>
      </c>
      <c r="B29" s="59"/>
      <c r="D29" s="72"/>
      <c r="E29" s="52"/>
      <c r="F29" s="86"/>
      <c r="H29" s="52"/>
      <c r="I29" s="52"/>
    </row>
    <row r="30" spans="1:5" ht="15" customHeight="1">
      <c r="A30" s="88"/>
      <c r="B30" s="55" t="s">
        <v>47</v>
      </c>
      <c r="C30" s="60" t="str">
        <f>CONCATENATE(Matchs_14!D19)</f>
        <v>Vainqueur Match 11</v>
      </c>
      <c r="E30" s="52"/>
    </row>
    <row r="31" spans="1:7" ht="15" customHeight="1">
      <c r="A31" s="47" t="str">
        <f>CONCATENATE(Matchs_14!D5)</f>
        <v>Rang 11</v>
      </c>
      <c r="B31" s="57" t="str">
        <f>CONCATENATE("(",Matchs_14!G12," : ",Matchs_14!I12,")")</f>
        <v>( : )</v>
      </c>
      <c r="C31" s="53"/>
      <c r="D31" s="52"/>
      <c r="E31" s="52"/>
      <c r="G31" s="52"/>
    </row>
    <row r="32" spans="1:8" ht="15" customHeight="1">
      <c r="A32" s="58"/>
      <c r="B32" s="59"/>
      <c r="C32" s="59"/>
      <c r="D32" s="47"/>
      <c r="E32" s="52"/>
      <c r="F32" s="52"/>
      <c r="G32" s="60" t="str">
        <f>CONCATENATE(Matchs_14!F25)</f>
        <v>Perdant Match 17</v>
      </c>
      <c r="H32" s="52"/>
    </row>
    <row r="33" spans="1:10" ht="15" customHeight="1">
      <c r="A33" s="55" t="s">
        <v>46</v>
      </c>
      <c r="B33" s="82" t="str">
        <f>CONCATENATE(Matchs_14!F12)</f>
        <v>Vainqueur Match 4</v>
      </c>
      <c r="C33" s="59"/>
      <c r="D33" s="47"/>
      <c r="F33" s="52"/>
      <c r="G33" s="63"/>
      <c r="H33" s="52"/>
      <c r="J33" s="79" t="str">
        <f>CONCATENATE(Matchs_14!D8)</f>
        <v>Perdant Match 2</v>
      </c>
    </row>
    <row r="34" spans="1:10" ht="15" customHeight="1">
      <c r="A34" s="57" t="str">
        <f>CONCATENATE("(",Matchs_14!G5," : ",Matchs_14!I5,")")</f>
        <v>( : )</v>
      </c>
      <c r="B34" s="64"/>
      <c r="C34" s="54"/>
      <c r="D34" s="47"/>
      <c r="E34" s="52"/>
      <c r="F34" s="52"/>
      <c r="G34" s="66"/>
      <c r="H34" s="52"/>
      <c r="J34" s="80"/>
    </row>
    <row r="35" spans="1:10" ht="15" customHeight="1">
      <c r="A35" s="67" t="str">
        <f>CONCATENATE(Matchs_14!F5)</f>
        <v>Rang 6</v>
      </c>
      <c r="C35" s="95"/>
      <c r="D35" s="47"/>
      <c r="E35" s="96"/>
      <c r="F35" s="52"/>
      <c r="G35" s="76"/>
      <c r="I35" s="83" t="str">
        <f>CONCATENATE(Matchs_14!D16)</f>
        <v>Vainqueur Match 7</v>
      </c>
      <c r="J35" s="71" t="s">
        <v>49</v>
      </c>
    </row>
    <row r="36" spans="1:10" ht="15" customHeight="1">
      <c r="A36" s="81"/>
      <c r="C36" s="55" t="s">
        <v>50</v>
      </c>
      <c r="D36" s="77" t="str">
        <f>CONCATENATE(Matchs_14!D30)</f>
        <v>Vainqueur Match 18</v>
      </c>
      <c r="E36" s="97" t="s">
        <v>65</v>
      </c>
      <c r="F36" s="47" t="str">
        <f>CONCATENATE(Matchs_14!F30)</f>
        <v>Vainqueur Match 24</v>
      </c>
      <c r="G36" s="71" t="s">
        <v>23</v>
      </c>
      <c r="I36" s="84"/>
      <c r="J36" s="75" t="str">
        <f>CONCATENATE("(",Matchs_14!G8," : ",Matchs_14!I8,")")</f>
        <v>( : )</v>
      </c>
    </row>
    <row r="37" spans="1:10" ht="15" customHeight="1">
      <c r="A37" s="47" t="str">
        <f>CONCATENATE(Matchs_14!D7)</f>
        <v>Rang 7</v>
      </c>
      <c r="B37" s="47"/>
      <c r="C37" s="57" t="str">
        <f>CONCATENATE("(",Matchs_14!G19," : ",Matchs_14!I19,")")</f>
        <v>( : )</v>
      </c>
      <c r="D37" s="64"/>
      <c r="E37" s="98" t="str">
        <f>CONCATENATE("(",Matchs_14!G30," : ",Matchs_14!I30,")")</f>
        <v>( : )</v>
      </c>
      <c r="F37" s="74"/>
      <c r="G37" s="75" t="str">
        <f>CONCATENATE("(",Matchs_14!I25," : ",Matchs_14!G25,")")</f>
        <v>( : )</v>
      </c>
      <c r="H37" s="83" t="str">
        <f>CONCATENATE(Matchs_14!D21)</f>
        <v>Vainqueur Match 15</v>
      </c>
      <c r="I37" s="71" t="s">
        <v>51</v>
      </c>
      <c r="J37" s="77" t="str">
        <f>CONCATENATE(Matchs_14!F8)</f>
        <v>Perdant Match 1</v>
      </c>
    </row>
    <row r="38" spans="1:10" ht="15" customHeight="1">
      <c r="A38" s="58"/>
      <c r="B38" s="47"/>
      <c r="C38" s="59"/>
      <c r="D38" s="47"/>
      <c r="E38" s="88"/>
      <c r="F38" s="52"/>
      <c r="G38" s="76"/>
      <c r="H38" s="76"/>
      <c r="I38" s="176" t="str">
        <f>CONCATENATE("(",Matchs_14!G16," : ",Matchs_14!I16,")")</f>
        <v>( : )</v>
      </c>
      <c r="J38" s="52"/>
    </row>
    <row r="39" spans="1:9" ht="15" customHeight="1">
      <c r="A39" s="55" t="s">
        <v>52</v>
      </c>
      <c r="B39" s="60" t="str">
        <f>CONCATENATE(Matchs_14!D13)</f>
        <v>Vainqueur Match 6</v>
      </c>
      <c r="C39" s="59"/>
      <c r="D39" s="47"/>
      <c r="E39" s="62"/>
      <c r="F39" s="52"/>
      <c r="G39" s="76"/>
      <c r="H39" s="76"/>
      <c r="I39" s="77" t="str">
        <f>CONCATENATE(Matchs_14!F16)</f>
        <v>Perdant Match 11</v>
      </c>
    </row>
    <row r="40" spans="1:8" ht="15" customHeight="1">
      <c r="A40" s="57" t="str">
        <f>CONCATENATE("(",Matchs_14!G7," : ",Matchs_14!I7,")")</f>
        <v>( : )</v>
      </c>
      <c r="B40" s="53"/>
      <c r="C40" s="59"/>
      <c r="E40" s="62" t="s">
        <v>33</v>
      </c>
      <c r="G40" s="78" t="str">
        <f>CONCATENATE(Matchs_14!D25)</f>
        <v>Vainqueur Match 20</v>
      </c>
      <c r="H40" s="71" t="s">
        <v>53</v>
      </c>
    </row>
    <row r="41" spans="1:8" ht="15" customHeight="1">
      <c r="A41" s="67" t="str">
        <f>CONCATENATE(Matchs_14!F7)</f>
        <v>Rang 10</v>
      </c>
      <c r="B41" s="59"/>
      <c r="C41" s="59"/>
      <c r="G41" s="74"/>
      <c r="H41" s="75" t="str">
        <f>CONCATENATE("(",Matchs_14!G21," : ",Matchs_14!I21,")")</f>
        <v>( : )</v>
      </c>
    </row>
    <row r="42" spans="1:9" ht="15" customHeight="1">
      <c r="A42" s="81"/>
      <c r="B42" s="55" t="s">
        <v>54</v>
      </c>
      <c r="C42" s="82" t="str">
        <f>CONCATENATE(Matchs_14!F19)</f>
        <v>Vainqueur Match 12</v>
      </c>
      <c r="H42" s="76"/>
      <c r="I42" s="56" t="str">
        <f>CONCATENATE(Matchs_14!D17)</f>
        <v>Perdant Match 5</v>
      </c>
    </row>
    <row r="43" spans="1:10" ht="15" customHeight="1">
      <c r="A43" s="47"/>
      <c r="B43" s="57" t="str">
        <f>CONCATENATE("(",Matchs_14!G13," : ",Matchs_14!I13,")")</f>
        <v>( : )</v>
      </c>
      <c r="C43" s="64"/>
      <c r="H43" s="76"/>
      <c r="I43" s="63"/>
      <c r="J43" s="70"/>
    </row>
    <row r="44" spans="1:9" ht="15" customHeight="1">
      <c r="A44" s="47"/>
      <c r="B44" s="59"/>
      <c r="H44" s="78" t="str">
        <f>CONCATENATE(Matchs_14!F21)</f>
        <v>Vainqueur Match 16</v>
      </c>
      <c r="I44" s="71" t="s">
        <v>55</v>
      </c>
    </row>
    <row r="45" spans="1:10" ht="15" customHeight="1">
      <c r="A45" s="47"/>
      <c r="B45" s="94" t="str">
        <f>CONCATENATE(Matchs_14!F13)</f>
        <v>Rang 2</v>
      </c>
      <c r="C45" s="47"/>
      <c r="D45" s="47"/>
      <c r="F45" s="52"/>
      <c r="G45" s="52"/>
      <c r="H45" s="74"/>
      <c r="I45" s="75" t="str">
        <f>CONCATENATE("(",Matchs_14!G17," : ",Matchs_14!I17,")")</f>
        <v>( : )</v>
      </c>
      <c r="J45" s="88"/>
    </row>
    <row r="46" spans="1:9" ht="15" customHeight="1">
      <c r="A46" s="47"/>
      <c r="B46" s="64"/>
      <c r="C46" s="47"/>
      <c r="D46" s="47"/>
      <c r="F46" s="52"/>
      <c r="G46" s="52"/>
      <c r="I46" s="77" t="str">
        <f>CONCATENATE(Matchs_14!F17)</f>
        <v>Perdant Match 12</v>
      </c>
    </row>
    <row r="47" spans="1:9" ht="15" customHeight="1">
      <c r="A47" s="47"/>
      <c r="B47" s="79"/>
      <c r="C47" s="47"/>
      <c r="D47" s="47"/>
      <c r="F47" s="52"/>
      <c r="G47" s="52"/>
      <c r="I47" s="79"/>
    </row>
    <row r="48" spans="1:9" ht="15" customHeight="1">
      <c r="A48" s="47"/>
      <c r="B48" s="79"/>
      <c r="C48" s="188" t="s">
        <v>81</v>
      </c>
      <c r="D48" s="189"/>
      <c r="E48" s="189"/>
      <c r="F48" s="189"/>
      <c r="G48" s="189"/>
      <c r="H48" s="99"/>
      <c r="I48" s="79"/>
    </row>
    <row r="49" spans="1:9" ht="15" customHeight="1">
      <c r="A49" s="47"/>
      <c r="B49" s="79"/>
      <c r="C49" s="189"/>
      <c r="D49" s="189"/>
      <c r="E49" s="189"/>
      <c r="F49" s="189"/>
      <c r="G49" s="189"/>
      <c r="H49" s="99"/>
      <c r="I49" s="79"/>
    </row>
    <row r="50" spans="1:9" ht="15" customHeight="1">
      <c r="A50" s="47"/>
      <c r="B50" s="79"/>
      <c r="C50" s="189"/>
      <c r="D50" s="189"/>
      <c r="E50" s="189"/>
      <c r="F50" s="189"/>
      <c r="G50" s="189"/>
      <c r="H50" s="99"/>
      <c r="I50" s="79"/>
    </row>
    <row r="51" spans="1:9" ht="15" customHeight="1">
      <c r="A51" s="47"/>
      <c r="B51" s="79"/>
      <c r="C51" s="47"/>
      <c r="D51" s="47"/>
      <c r="F51" s="52"/>
      <c r="G51" s="52"/>
      <c r="I51" s="79"/>
    </row>
    <row r="52" spans="1:9" ht="15" customHeight="1">
      <c r="A52" s="47"/>
      <c r="B52" s="79"/>
      <c r="C52" s="47"/>
      <c r="D52" s="47"/>
      <c r="F52" s="52"/>
      <c r="G52" s="52"/>
      <c r="I52" s="79"/>
    </row>
    <row r="53" spans="1:9" ht="15" customHeight="1">
      <c r="A53" s="47"/>
      <c r="B53" s="79"/>
      <c r="C53" s="47"/>
      <c r="D53" s="47"/>
      <c r="F53" s="52"/>
      <c r="G53" s="52"/>
      <c r="I53" s="79"/>
    </row>
    <row r="54" spans="1:7" ht="15" customHeight="1">
      <c r="A54" s="47"/>
      <c r="C54" s="47"/>
      <c r="D54" s="47"/>
      <c r="E54" s="52"/>
      <c r="F54" s="52"/>
      <c r="G54" s="52"/>
    </row>
    <row r="55" spans="1:11" ht="15" customHeight="1">
      <c r="A55" s="60" t="str">
        <f>CONCATENATE(Matchs_14!D26)</f>
        <v>Perdant Match 7</v>
      </c>
      <c r="C55" s="51" t="str">
        <f>CONCATENATE(Matchs_14!D22)</f>
        <v>Perdant Match 13</v>
      </c>
      <c r="D55" s="51"/>
      <c r="E55" s="175" t="str">
        <f>CONCATENATE("(",Matchs_14!G22," : ",Matchs_14!I22,")")</f>
        <v>( : )</v>
      </c>
      <c r="G55" s="100" t="str">
        <f>CONCATENATE(Matchs_14!F22)</f>
        <v>Perdant Match 14</v>
      </c>
      <c r="I55" s="60" t="str">
        <f>CONCATENATE(Matchs_14!D31)</f>
        <v>Perdant Match 19</v>
      </c>
      <c r="K55" s="60" t="str">
        <f>CONCATENATE(Matchs_14!D32)</f>
        <v>Perdant Match 23</v>
      </c>
    </row>
    <row r="56" spans="1:11" ht="15" customHeight="1">
      <c r="A56" s="87"/>
      <c r="C56" s="101"/>
      <c r="D56" s="64"/>
      <c r="E56" s="73" t="s">
        <v>56</v>
      </c>
      <c r="F56" s="102"/>
      <c r="G56" s="74"/>
      <c r="I56" s="87"/>
      <c r="K56" s="87"/>
    </row>
    <row r="57" spans="1:11" ht="15" customHeight="1">
      <c r="A57" s="90" t="s">
        <v>57</v>
      </c>
      <c r="C57" s="52"/>
      <c r="D57" s="47"/>
      <c r="E57" s="88"/>
      <c r="F57" s="88"/>
      <c r="G57" s="52"/>
      <c r="I57" s="90" t="s">
        <v>58</v>
      </c>
      <c r="K57" s="90" t="s">
        <v>59</v>
      </c>
    </row>
    <row r="58" spans="1:11" ht="15" customHeight="1">
      <c r="A58" s="91"/>
      <c r="C58" s="52"/>
      <c r="D58" s="47"/>
      <c r="E58" s="52"/>
      <c r="F58" s="52"/>
      <c r="G58" s="52"/>
      <c r="I58" s="91"/>
      <c r="K58" s="91"/>
    </row>
    <row r="59" spans="1:11" ht="15" customHeight="1">
      <c r="A59" s="55" t="s">
        <v>24</v>
      </c>
      <c r="C59" s="52"/>
      <c r="D59" s="52"/>
      <c r="E59" s="88"/>
      <c r="F59" s="88"/>
      <c r="G59" s="52"/>
      <c r="I59" s="55" t="s">
        <v>61</v>
      </c>
      <c r="K59" s="55" t="s">
        <v>62</v>
      </c>
    </row>
    <row r="60" spans="1:11" ht="15" customHeight="1">
      <c r="A60" s="54"/>
      <c r="C60" s="52"/>
      <c r="D60" s="103" t="str">
        <f>CONCATENATE(Matchs_14!D28)</f>
        <v>Vainqueur Match 21</v>
      </c>
      <c r="E60" s="104"/>
      <c r="F60" s="103" t="str">
        <f>CONCATENATE(Matchs_14!D27)</f>
        <v>Perdant Match 21</v>
      </c>
      <c r="I60" s="54"/>
      <c r="K60" s="54"/>
    </row>
    <row r="61" spans="1:11" ht="15" customHeight="1">
      <c r="A61" s="90" t="str">
        <f>CONCATENATE("(",Matchs_14!G26," : ",Matchs_14!I26,")")</f>
        <v>( : )</v>
      </c>
      <c r="C61" s="52"/>
      <c r="D61" s="63"/>
      <c r="E61" s="105"/>
      <c r="F61" s="87"/>
      <c r="I61" s="90" t="str">
        <f>CONCATENATE("(",Matchs_14!G31," : ",Matchs_14!I31,")")</f>
        <v>( : )</v>
      </c>
      <c r="K61" s="90" t="str">
        <f>CONCATENATE("(",Matchs_14!G32," : ",Matchs_14!I32,")")</f>
        <v>( : )</v>
      </c>
    </row>
    <row r="62" spans="1:11" ht="15" customHeight="1">
      <c r="A62" s="93"/>
      <c r="C62" s="88"/>
      <c r="D62" s="89" t="s">
        <v>63</v>
      </c>
      <c r="E62" s="86"/>
      <c r="F62" s="90" t="s">
        <v>64</v>
      </c>
      <c r="I62" s="93"/>
      <c r="K62" s="93"/>
    </row>
    <row r="63" spans="1:11" ht="15" customHeight="1">
      <c r="A63" s="94" t="str">
        <f>CONCATENATE(Matchs_14!F26)</f>
        <v>Perdant Match 8</v>
      </c>
      <c r="C63" s="57"/>
      <c r="D63" s="89"/>
      <c r="E63" s="88"/>
      <c r="F63" s="93"/>
      <c r="I63" s="94" t="str">
        <f>CONCATENATE(Matchs_14!F31)</f>
        <v>Perdant Match 20</v>
      </c>
      <c r="K63" s="94" t="str">
        <f>CONCATENATE(Matchs_14!F32)</f>
        <v>Perdant Match 24</v>
      </c>
    </row>
    <row r="64" spans="1:6" ht="15" customHeight="1">
      <c r="A64" s="86"/>
      <c r="C64" s="106"/>
      <c r="D64" s="71" t="s">
        <v>60</v>
      </c>
      <c r="E64" s="52"/>
      <c r="F64" s="55" t="s">
        <v>26</v>
      </c>
    </row>
    <row r="65" spans="3:11" ht="15" customHeight="1">
      <c r="C65" s="106"/>
      <c r="D65" s="92"/>
      <c r="E65" s="107"/>
      <c r="F65" s="108"/>
      <c r="H65" s="109"/>
      <c r="I65" s="182" t="s">
        <v>67</v>
      </c>
      <c r="J65" s="183"/>
      <c r="K65" s="86"/>
    </row>
    <row r="66" spans="3:10" ht="15" customHeight="1">
      <c r="C66" s="106"/>
      <c r="D66" s="89" t="str">
        <f>CONCATENATE("(",Matchs_14!G28," : ",Matchs_14!I28,")")</f>
        <v>( : )</v>
      </c>
      <c r="E66" s="88"/>
      <c r="F66" s="90" t="str">
        <f>CONCATENATE("(",Matchs_14!G27," : ",Matchs_14!I27,")")</f>
        <v>( : )</v>
      </c>
      <c r="H66" s="109">
        <v>1</v>
      </c>
      <c r="I66" s="180" t="str">
        <f>'Classement final_14'!B2</f>
        <v>Place 1</v>
      </c>
      <c r="J66" s="181"/>
    </row>
    <row r="67" spans="3:10" ht="15" customHeight="1">
      <c r="C67" s="47"/>
      <c r="D67" s="66"/>
      <c r="E67" s="105"/>
      <c r="F67" s="93"/>
      <c r="H67" s="109">
        <v>2</v>
      </c>
      <c r="I67" s="180" t="str">
        <f>'Classement final_14'!B3</f>
        <v>Place 2</v>
      </c>
      <c r="J67" s="181"/>
    </row>
    <row r="68" spans="3:10" ht="15" customHeight="1">
      <c r="C68" s="52"/>
      <c r="D68" s="110" t="str">
        <f>CONCATENATE(Matchs_14!F28)</f>
        <v>Vainqueur Match 22</v>
      </c>
      <c r="E68" s="104"/>
      <c r="F68" s="111" t="str">
        <f>CONCATENATE(Matchs_14!F27)</f>
        <v>Perdant Match 22</v>
      </c>
      <c r="H68" s="109">
        <v>3</v>
      </c>
      <c r="I68" s="180" t="str">
        <f>'Classement final_14'!B4</f>
        <v>Place 3</v>
      </c>
      <c r="J68" s="181"/>
    </row>
    <row r="69" spans="3:10" ht="15" customHeight="1">
      <c r="C69" s="52"/>
      <c r="D69" s="104"/>
      <c r="E69" s="88"/>
      <c r="F69" s="104"/>
      <c r="H69" s="109">
        <v>4</v>
      </c>
      <c r="I69" s="180" t="str">
        <f>'Classement final_14'!B5</f>
        <v>Place 4</v>
      </c>
      <c r="J69" s="181"/>
    </row>
    <row r="70" spans="3:10" ht="15" customHeight="1">
      <c r="C70" s="52"/>
      <c r="D70" s="88"/>
      <c r="E70" s="88"/>
      <c r="F70" s="88"/>
      <c r="G70" s="88"/>
      <c r="H70" s="109">
        <v>5</v>
      </c>
      <c r="I70" s="180" t="str">
        <f>'Classement final_14'!B6</f>
        <v>Place 5</v>
      </c>
      <c r="J70" s="181"/>
    </row>
    <row r="71" spans="3:10" ht="15" customHeight="1">
      <c r="C71" s="52"/>
      <c r="D71" s="88"/>
      <c r="E71" s="88"/>
      <c r="F71" s="88"/>
      <c r="G71" s="88"/>
      <c r="H71" s="109">
        <v>6</v>
      </c>
      <c r="I71" s="180" t="str">
        <f>'Classement final_14'!B7</f>
        <v>Place 6</v>
      </c>
      <c r="J71" s="181"/>
    </row>
    <row r="72" spans="3:10" ht="15" customHeight="1">
      <c r="C72" s="52"/>
      <c r="D72" s="47"/>
      <c r="E72" s="112"/>
      <c r="F72" s="86"/>
      <c r="G72" s="52"/>
      <c r="H72" s="109">
        <v>7</v>
      </c>
      <c r="I72" s="180" t="str">
        <f>'Classement final_14'!B8</f>
        <v>Place 7</v>
      </c>
      <c r="J72" s="181"/>
    </row>
    <row r="73" spans="3:10" ht="15" customHeight="1">
      <c r="C73" s="110" t="str">
        <f>CONCATENATE(Matchs_14!D23)</f>
        <v>Perdant Match 15</v>
      </c>
      <c r="D73" s="111"/>
      <c r="E73" s="113" t="s">
        <v>68</v>
      </c>
      <c r="F73" s="114"/>
      <c r="G73" s="115" t="str">
        <f>CONCATENATE(Matchs_14!F23)</f>
        <v>Perdant Match 16</v>
      </c>
      <c r="H73" s="109">
        <v>8</v>
      </c>
      <c r="I73" s="180" t="str">
        <f>'Classement final_14'!B9</f>
        <v>Place 8</v>
      </c>
      <c r="J73" s="181"/>
    </row>
    <row r="74" spans="4:10" ht="15" customHeight="1">
      <c r="D74" s="52"/>
      <c r="E74" s="116" t="str">
        <f>CONCATENATE("(",Matchs_14!G23," : ",Matchs_14!I23,")")</f>
        <v>( : )</v>
      </c>
      <c r="F74" s="116"/>
      <c r="G74" s="116"/>
      <c r="H74" s="109">
        <v>9</v>
      </c>
      <c r="I74" s="180" t="str">
        <f>'Classement final_14'!B10</f>
        <v>Place 9</v>
      </c>
      <c r="J74" s="181"/>
    </row>
    <row r="75" spans="8:10" ht="15" customHeight="1">
      <c r="H75" s="109">
        <v>10</v>
      </c>
      <c r="I75" s="180" t="str">
        <f>'Classement final_14'!B11</f>
        <v>Place 10</v>
      </c>
      <c r="J75" s="181"/>
    </row>
    <row r="76" spans="8:10" ht="15" customHeight="1">
      <c r="H76" s="109">
        <v>11</v>
      </c>
      <c r="I76" s="180" t="str">
        <f>'Classement final_14'!B12</f>
        <v>Place 11</v>
      </c>
      <c r="J76" s="181"/>
    </row>
    <row r="77" spans="8:10" ht="15" customHeight="1">
      <c r="H77" s="109">
        <v>12</v>
      </c>
      <c r="I77" s="180" t="str">
        <f>'Classement final_14'!B13</f>
        <v>Place 12</v>
      </c>
      <c r="J77" s="181"/>
    </row>
    <row r="78" spans="8:10" ht="15" customHeight="1">
      <c r="H78" s="109">
        <v>13</v>
      </c>
      <c r="I78" s="180" t="str">
        <f>'Classement final_14'!B14</f>
        <v>Place 13</v>
      </c>
      <c r="J78" s="181"/>
    </row>
    <row r="79" spans="8:10" ht="15" customHeight="1">
      <c r="H79" s="109">
        <v>14</v>
      </c>
      <c r="I79" s="184" t="str">
        <f>'Classement final_14'!B15</f>
        <v>Place 14</v>
      </c>
      <c r="J79" s="185"/>
    </row>
  </sheetData>
  <sheetProtection sheet="1"/>
  <mergeCells count="17">
    <mergeCell ref="I77:J77"/>
    <mergeCell ref="I78:J78"/>
    <mergeCell ref="I79:J79"/>
    <mergeCell ref="C1:G2"/>
    <mergeCell ref="C48:G50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</mergeCells>
  <printOptions horizontalCentered="1" verticalCentered="1"/>
  <pageMargins left="0" right="0" top="0" bottom="0" header="0" footer="0"/>
  <pageSetup horizontalDpi="360" verticalDpi="360" orientation="landscape" paperSize="9" scale="85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5" sqref="C25:C26"/>
    </sheetView>
  </sheetViews>
  <sheetFormatPr defaultColWidth="8.7109375" defaultRowHeight="15"/>
  <cols>
    <col min="1" max="1" width="3.00390625" style="17" customWidth="1"/>
    <col min="2" max="2" width="19.57421875" style="0" customWidth="1"/>
  </cols>
  <sheetData>
    <row r="1" spans="1:2" ht="39.75" customHeight="1" thickBot="1" thickTop="1">
      <c r="A1" s="190" t="s">
        <v>74</v>
      </c>
      <c r="B1" s="191"/>
    </row>
    <row r="2" spans="1:2" ht="18" customHeight="1" thickTop="1">
      <c r="A2" s="8">
        <v>1</v>
      </c>
      <c r="B2" s="6" t="str">
        <f>IF(Matchs_14!G34=Matchs_14!I34,"Place 1",IF(Matchs_14!G34&gt;Matchs_14!I34,Matchs_14!D34,Matchs_14!F34))</f>
        <v>Place 1</v>
      </c>
    </row>
    <row r="3" spans="1:2" ht="18" customHeight="1">
      <c r="A3" s="8">
        <f>SUM(A2,1)</f>
        <v>2</v>
      </c>
      <c r="B3" s="6" t="str">
        <f>IF(Matchs_14!G34=Matchs_14!I34,"Place 2",IF(Matchs_14!G34&lt;Matchs_14!I34,Matchs_14!D34,Matchs_14!F34))</f>
        <v>Place 2</v>
      </c>
    </row>
    <row r="4" spans="1:2" ht="18" customHeight="1">
      <c r="A4" s="8">
        <f>SUM(A3,1)</f>
        <v>3</v>
      </c>
      <c r="B4" s="6" t="str">
        <f>IF(Matchs_14!G33=Matchs_14!I33,"Place 3",IF(Matchs_14!G33&gt;Matchs_14!I33,Matchs_14!D33,Matchs_14!F33))</f>
        <v>Place 3</v>
      </c>
    </row>
    <row r="5" spans="1:2" ht="18" customHeight="1">
      <c r="A5" s="8">
        <f>SUM(A4,1)</f>
        <v>4</v>
      </c>
      <c r="B5" s="6" t="str">
        <f>IF(Matchs_14!G33=Matchs_14!I33,"Place 4",IF(Matchs_14!G33&lt;Matchs_14!I33,Matchs_14!D33,Matchs_14!F33))</f>
        <v>Place 4</v>
      </c>
    </row>
    <row r="6" spans="1:2" ht="18" customHeight="1">
      <c r="A6" s="8">
        <f>SUM(A5,1)</f>
        <v>5</v>
      </c>
      <c r="B6" s="6" t="str">
        <f>IF(Matchs_14!G32=Matchs_14!I32,"Place 5",IF(Matchs_14!G32&gt;Matchs_14!I32,Matchs_14!D32,Matchs_14!F32))</f>
        <v>Place 5</v>
      </c>
    </row>
    <row r="7" spans="1:2" ht="18" customHeight="1">
      <c r="A7" s="8">
        <v>6</v>
      </c>
      <c r="B7" s="6" t="str">
        <f>IF(Matchs_14!G32=Matchs_14!I32,"Place 6",IF(Matchs_14!G32&lt;Matchs_14!I32,Matchs_14!D32,Matchs_14!F32))</f>
        <v>Place 6</v>
      </c>
    </row>
    <row r="8" spans="1:2" ht="18" customHeight="1">
      <c r="A8" s="8">
        <v>7</v>
      </c>
      <c r="B8" s="6" t="str">
        <f>IF(Matchs_14!G31=Matchs_14!I31,"Place 7",IF(Matchs_14!G31&gt;Matchs_14!I31,Matchs_14!D31,Matchs_14!F31))</f>
        <v>Place 7</v>
      </c>
    </row>
    <row r="9" spans="1:2" ht="18" customHeight="1">
      <c r="A9" s="8">
        <v>8</v>
      </c>
      <c r="B9" s="6" t="str">
        <f>IF(Matchs_14!G31=Matchs_14!I31,"Place 8",IF(Matchs_14!G31&lt;Matchs_14!I31,Matchs_14!D31,Matchs_14!F31))</f>
        <v>Place 8</v>
      </c>
    </row>
    <row r="10" spans="1:2" ht="18" customHeight="1">
      <c r="A10" s="8">
        <v>9</v>
      </c>
      <c r="B10" s="6" t="str">
        <f>IF(Matchs_14!G28=Matchs_14!I28,"Place 9",IF(Matchs_14!G28&gt;Matchs_14!I28,Matchs_14!D28,Matchs_14!F28))</f>
        <v>Place 9</v>
      </c>
    </row>
    <row r="11" spans="1:2" ht="18" customHeight="1">
      <c r="A11" s="8">
        <v>10</v>
      </c>
      <c r="B11" s="6" t="str">
        <f>IF(Matchs_14!G28=Matchs_14!I28,"Place 10",IF(Matchs_14!G28&lt;Matchs_14!I28,Matchs_14!D28,Matchs_14!F28))</f>
        <v>Place 10</v>
      </c>
    </row>
    <row r="12" spans="1:2" ht="18" customHeight="1">
      <c r="A12" s="8">
        <v>11</v>
      </c>
      <c r="B12" s="6" t="str">
        <f>IF(Matchs_14!G27=Matchs_14!I27,"Place 11",IF(Matchs_14!G27&gt;Matchs_14!I27,Matchs_14!D27,Matchs_14!F27))</f>
        <v>Place 11</v>
      </c>
    </row>
    <row r="13" spans="1:2" ht="18" customHeight="1">
      <c r="A13" s="8">
        <v>12</v>
      </c>
      <c r="B13" s="6" t="str">
        <f>IF(Matchs_14!G27=Matchs_14!I27,"Place 12",IF(Matchs_14!G27&lt;Matchs_14!I27,Matchs_14!D27,Matchs_14!F27))</f>
        <v>Place 12</v>
      </c>
    </row>
    <row r="14" spans="1:2" ht="18" customHeight="1">
      <c r="A14" s="8">
        <v>13</v>
      </c>
      <c r="B14" s="6" t="str">
        <f>IF(Matchs_14!G26=Matchs_14!I26,"Place 13",IF(Matchs_14!G26&gt;Matchs_14!I26,Matchs_14!D26,Matchs_14!F26))</f>
        <v>Place 13</v>
      </c>
    </row>
    <row r="15" spans="1:2" ht="18" customHeight="1" thickBot="1">
      <c r="A15" s="9">
        <v>14</v>
      </c>
      <c r="B15" s="10" t="str">
        <f>IF(Matchs_14!G26=Matchs_14!I26,"Place 14",IF(Matchs_14!G26&lt;Matchs_14!I26,Matchs_14!D26,Matchs_14!F26))</f>
        <v>Place 14</v>
      </c>
    </row>
    <row r="16" ht="15.7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2010-08-12T08:53:51Z</cp:lastPrinted>
  <dcterms:created xsi:type="dcterms:W3CDTF">2010-07-21T13:57:46Z</dcterms:created>
  <dcterms:modified xsi:type="dcterms:W3CDTF">2011-01-10T18:02:38Z</dcterms:modified>
  <cp:category/>
  <cp:version/>
  <cp:contentType/>
  <cp:contentStatus/>
</cp:coreProperties>
</file>