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45" windowWidth="15375" windowHeight="13605" activeTab="2"/>
  </bookViews>
  <sheets>
    <sheet name="Inscriptions_18" sheetId="1" r:id="rId1"/>
    <sheet name="Matchs_18" sheetId="2" r:id="rId2"/>
    <sheet name="Tableau_18" sheetId="3" r:id="rId3"/>
    <sheet name="Classement Final_18" sheetId="4" r:id="rId4"/>
  </sheets>
  <definedNames>
    <definedName name="fillPlayers_7" localSheetId="0">'Inscriptions_18'!$B$2:$F$9</definedName>
  </definedNames>
  <calcPr fullCalcOnLoad="1"/>
</workbook>
</file>

<file path=xl/sharedStrings.xml><?xml version="1.0" encoding="utf-8"?>
<sst xmlns="http://schemas.openxmlformats.org/spreadsheetml/2006/main" count="306" uniqueCount="57">
  <si>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</si>
  <si>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</si>
  <si>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</si>
  <si>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</si>
  <si>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</si>
  <si>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</si>
  <si>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</si>
  <si>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</si>
  <si>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</si>
  <si>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</si>
  <si>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</si>
  <si>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</si>
  <si>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</si>
  <si>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</si>
  <si>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</si>
  <si>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</si>
  <si>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V</t>
  </si>
  <si>
    <t>VI</t>
  </si>
  <si>
    <t>13/16</t>
  </si>
  <si>
    <t>VII</t>
  </si>
  <si>
    <t>9/12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</si>
  <si>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</si>
  <si>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</si>
  <si>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</si>
  <si>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</si>
  <si>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</si>
  <si>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</si>
  <si>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</si>
  <si>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</si>
  <si>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</si>
  <si>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Demi-finale</t>
  </si>
  <si>
    <t>Finale</t>
  </si>
  <si>
    <t>Places 3-4</t>
  </si>
  <si>
    <t>Places 17-18</t>
  </si>
  <si>
    <t>Places 7-8</t>
  </si>
  <si>
    <t>Places 5-6</t>
  </si>
  <si>
    <t>Places 13-14</t>
  </si>
  <si>
    <t>Places 15-16</t>
  </si>
  <si>
    <t>Classement</t>
  </si>
  <si>
    <t>Places 9-10</t>
  </si>
  <si>
    <t>Places 11-12</t>
  </si>
  <si>
    <t>Classement Final</t>
  </si>
  <si>
    <t>17/18</t>
  </si>
  <si>
    <t>VIII</t>
  </si>
  <si>
    <t>IX</t>
  </si>
  <si>
    <t>NOM</t>
  </si>
  <si>
    <t xml:space="preserve">PRENOM </t>
  </si>
  <si>
    <t>Etablissement Classe</t>
  </si>
  <si>
    <t>N° Licence</t>
  </si>
  <si>
    <t>Participant</t>
  </si>
  <si>
    <t>pointage</t>
  </si>
  <si>
    <t>Durée</t>
  </si>
  <si>
    <t>Heure
début</t>
  </si>
  <si>
    <t>Heure
fin</t>
  </si>
  <si>
    <r>
      <t xml:space="preserve">Tableau à 18 participants
</t>
    </r>
    <r>
      <rPr>
        <b/>
        <sz val="10"/>
        <rFont val="Arial"/>
        <family val="2"/>
      </rPr>
      <t>classement 5 à 18</t>
    </r>
  </si>
  <si>
    <r>
      <t xml:space="preserve">Tableau à 18 participants
</t>
    </r>
    <r>
      <rPr>
        <b/>
        <sz val="10"/>
        <rFont val="Arial"/>
        <family val="2"/>
      </rPr>
      <t>partie 1</t>
    </r>
  </si>
  <si>
    <r>
      <t xml:space="preserve">Tableau à 18 participants
</t>
    </r>
    <r>
      <rPr>
        <b/>
        <sz val="10"/>
        <rFont val="Arial"/>
        <family val="2"/>
      </rPr>
      <t>partie 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</si>
</sst>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sz val="11"/>
      <name val="Arial"/>
      <family val="2"/>
    </font>
    <font>
      <sz val="6"/>
      <name val="Arial Narrow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6" fillId="35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6" fillId="35" borderId="34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vertical="center"/>
    </xf>
    <xf numFmtId="0" fontId="7" fillId="0" borderId="37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0" fillId="0" borderId="34" xfId="0" applyNumberForma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7" fillId="0" borderId="33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0" fillId="0" borderId="30" xfId="0" applyNumberFormat="1" applyBorder="1" applyAlignment="1">
      <alignment/>
    </xf>
    <xf numFmtId="0" fontId="7" fillId="0" borderId="3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30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left" vertical="center"/>
    </xf>
    <xf numFmtId="0" fontId="6" fillId="35" borderId="35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 vertical="center"/>
    </xf>
    <xf numFmtId="0" fontId="8" fillId="0" borderId="36" xfId="0" applyNumberFormat="1" applyFont="1" applyBorder="1" applyAlignment="1">
      <alignment horizontal="left" vertical="center"/>
    </xf>
    <xf numFmtId="0" fontId="13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8" fillId="0" borderId="32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8" fillId="0" borderId="31" xfId="0" applyNumberFormat="1" applyFont="1" applyBorder="1" applyAlignment="1">
      <alignment vertical="center"/>
    </xf>
    <xf numFmtId="0" fontId="13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7" xfId="0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vertical="center"/>
      <protection locked="0"/>
    </xf>
    <xf numFmtId="0" fontId="0" fillId="37" borderId="40" xfId="0" applyFill="1" applyBorder="1" applyAlignment="1" applyProtection="1">
      <alignment vertical="center"/>
      <protection locked="0"/>
    </xf>
    <xf numFmtId="0" fontId="0" fillId="37" borderId="21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horizontal="left"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4" fillId="37" borderId="18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9" fillId="36" borderId="55" xfId="0" applyNumberFormat="1" applyFont="1" applyFill="1" applyBorder="1" applyAlignment="1">
      <alignment horizontal="center" vertical="center"/>
    </xf>
    <xf numFmtId="164" fontId="49" fillId="36" borderId="56" xfId="0" applyNumberFormat="1" applyFont="1" applyFill="1" applyBorder="1" applyAlignment="1">
      <alignment horizontal="center" vertical="center"/>
    </xf>
    <xf numFmtId="164" fontId="49" fillId="36" borderId="57" xfId="0" applyNumberFormat="1" applyFont="1" applyFill="1" applyBorder="1" applyAlignment="1">
      <alignment horizontal="center" vertical="center"/>
    </xf>
    <xf numFmtId="164" fontId="49" fillId="36" borderId="58" xfId="0" applyNumberFormat="1" applyFont="1" applyFill="1" applyBorder="1" applyAlignment="1">
      <alignment horizontal="center" vertical="center"/>
    </xf>
    <xf numFmtId="164" fontId="49" fillId="36" borderId="59" xfId="0" applyNumberFormat="1" applyFont="1" applyFill="1" applyBorder="1" applyAlignment="1">
      <alignment horizontal="center" vertical="center"/>
    </xf>
    <xf numFmtId="164" fontId="49" fillId="36" borderId="60" xfId="0" applyNumberFormat="1" applyFont="1" applyFill="1" applyBorder="1" applyAlignment="1">
      <alignment horizontal="center" vertical="center"/>
    </xf>
    <xf numFmtId="164" fontId="49" fillId="36" borderId="61" xfId="0" applyNumberFormat="1" applyFont="1" applyFill="1" applyBorder="1" applyAlignment="1">
      <alignment horizontal="center" vertical="center"/>
    </xf>
    <xf numFmtId="164" fontId="49" fillId="36" borderId="14" xfId="0" applyNumberFormat="1" applyFont="1" applyFill="1" applyBorder="1" applyAlignment="1">
      <alignment horizontal="center" vertical="center"/>
    </xf>
    <xf numFmtId="164" fontId="49" fillId="36" borderId="62" xfId="0" applyNumberFormat="1" applyFont="1" applyFill="1" applyBorder="1" applyAlignment="1">
      <alignment horizontal="center" vertical="center"/>
    </xf>
    <xf numFmtId="164" fontId="49" fillId="36" borderId="63" xfId="0" applyNumberFormat="1" applyFont="1" applyFill="1" applyBorder="1" applyAlignment="1">
      <alignment horizontal="center" vertical="center"/>
    </xf>
    <xf numFmtId="164" fontId="49" fillId="36" borderId="64" xfId="0" applyNumberFormat="1" applyFont="1" applyFill="1" applyBorder="1" applyAlignment="1">
      <alignment horizontal="center" vertical="center"/>
    </xf>
    <xf numFmtId="164" fontId="49" fillId="36" borderId="65" xfId="0" applyNumberFormat="1" applyFont="1" applyFill="1" applyBorder="1" applyAlignment="1">
      <alignment horizontal="center" vertical="center"/>
    </xf>
    <xf numFmtId="164" fontId="49" fillId="36" borderId="66" xfId="0" applyNumberFormat="1" applyFont="1" applyFill="1" applyBorder="1" applyAlignment="1">
      <alignment horizontal="center" vertical="center"/>
    </xf>
    <xf numFmtId="164" fontId="49" fillId="36" borderId="67" xfId="0" applyNumberFormat="1" applyFont="1" applyFill="1" applyBorder="1" applyAlignment="1">
      <alignment horizontal="center" vertical="center"/>
    </xf>
    <xf numFmtId="164" fontId="49" fillId="36" borderId="68" xfId="0" applyNumberFormat="1" applyFont="1" applyFill="1" applyBorder="1" applyAlignment="1">
      <alignment horizontal="center" vertical="center"/>
    </xf>
    <xf numFmtId="164" fontId="49" fillId="36" borderId="69" xfId="0" applyNumberFormat="1" applyFont="1" applyFill="1" applyBorder="1" applyAlignment="1">
      <alignment horizontal="center" vertical="center"/>
    </xf>
    <xf numFmtId="164" fontId="49" fillId="36" borderId="70" xfId="0" applyNumberFormat="1" applyFont="1" applyFill="1" applyBorder="1" applyAlignment="1">
      <alignment horizontal="center" vertical="center"/>
    </xf>
    <xf numFmtId="164" fontId="49" fillId="36" borderId="71" xfId="0" applyNumberFormat="1" applyFont="1" applyFill="1" applyBorder="1" applyAlignment="1">
      <alignment horizontal="center" vertical="center"/>
    </xf>
    <xf numFmtId="164" fontId="49" fillId="36" borderId="72" xfId="0" applyNumberFormat="1" applyFont="1" applyFill="1" applyBorder="1" applyAlignment="1">
      <alignment horizontal="center" vertical="center"/>
    </xf>
    <xf numFmtId="164" fontId="49" fillId="36" borderId="17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4" fillId="34" borderId="73" xfId="0" applyFont="1" applyFill="1" applyBorder="1" applyAlignment="1" applyProtection="1">
      <alignment horizontal="center" vertical="center"/>
      <protection locked="0"/>
    </xf>
    <xf numFmtId="0" fontId="4" fillId="34" borderId="74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68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34" borderId="66" xfId="0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center" vertical="center"/>
      <protection locked="0"/>
    </xf>
    <xf numFmtId="0" fontId="4" fillId="34" borderId="72" xfId="0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8" fillId="0" borderId="30" xfId="0" applyNumberFormat="1" applyFont="1" applyBorder="1" applyAlignment="1">
      <alignment horizontal="right" vertical="center"/>
    </xf>
    <xf numFmtId="0" fontId="48" fillId="0" borderId="0" xfId="0" applyNumberFormat="1" applyFont="1" applyAlignment="1">
      <alignment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2" fillId="0" borderId="34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0" fillId="38" borderId="76" xfId="0" applyFill="1" applyBorder="1" applyAlignment="1">
      <alignment horizontal="left" vertical="center"/>
    </xf>
    <xf numFmtId="0" fontId="0" fillId="38" borderId="77" xfId="0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3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9" sqref="I9"/>
    </sheetView>
  </sheetViews>
  <sheetFormatPr defaultColWidth="8.7109375" defaultRowHeight="1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45</v>
      </c>
      <c r="C1" s="2" t="s">
        <v>46</v>
      </c>
      <c r="D1" s="3" t="s">
        <v>47</v>
      </c>
      <c r="E1" s="110" t="s">
        <v>48</v>
      </c>
      <c r="F1" s="4" t="s">
        <v>49</v>
      </c>
      <c r="G1" s="111" t="s">
        <v>50</v>
      </c>
    </row>
    <row r="2" spans="1:7" s="7" customFormat="1" ht="19.5" customHeight="1" thickTop="1">
      <c r="A2" s="5">
        <v>1</v>
      </c>
      <c r="B2" s="112"/>
      <c r="C2" s="112"/>
      <c r="D2" s="113"/>
      <c r="E2" s="114"/>
      <c r="F2" s="6" t="str">
        <f>CONCATENATE(B2," ",C2," (",D2,")")</f>
        <v>  ()</v>
      </c>
      <c r="G2" s="190"/>
    </row>
    <row r="3" spans="1:7" s="7" customFormat="1" ht="19.5" customHeight="1">
      <c r="A3" s="8">
        <v>2</v>
      </c>
      <c r="B3" s="115"/>
      <c r="C3" s="115"/>
      <c r="D3" s="116"/>
      <c r="E3" s="117"/>
      <c r="F3" s="6" t="str">
        <f aca="true" t="shared" si="0" ref="F3:F19">CONCATENATE(B3," ",C3," (",D3,")")</f>
        <v>  ()</v>
      </c>
      <c r="G3" s="191"/>
    </row>
    <row r="4" spans="1:7" s="7" customFormat="1" ht="19.5" customHeight="1">
      <c r="A4" s="8">
        <v>3</v>
      </c>
      <c r="B4" s="115"/>
      <c r="C4" s="115"/>
      <c r="D4" s="116"/>
      <c r="E4" s="117"/>
      <c r="F4" s="6" t="str">
        <f t="shared" si="0"/>
        <v>  ()</v>
      </c>
      <c r="G4" s="191"/>
    </row>
    <row r="5" spans="1:7" s="7" customFormat="1" ht="19.5" customHeight="1">
      <c r="A5" s="8">
        <v>4</v>
      </c>
      <c r="B5" s="115"/>
      <c r="C5" s="115"/>
      <c r="D5" s="116"/>
      <c r="E5" s="117"/>
      <c r="F5" s="6" t="str">
        <f t="shared" si="0"/>
        <v>  ()</v>
      </c>
      <c r="G5" s="191"/>
    </row>
    <row r="6" spans="1:7" s="7" customFormat="1" ht="19.5" customHeight="1">
      <c r="A6" s="8">
        <v>5</v>
      </c>
      <c r="B6" s="115"/>
      <c r="C6" s="115"/>
      <c r="D6" s="116"/>
      <c r="E6" s="117"/>
      <c r="F6" s="6" t="str">
        <f t="shared" si="0"/>
        <v>  ()</v>
      </c>
      <c r="G6" s="191"/>
    </row>
    <row r="7" spans="1:7" s="7" customFormat="1" ht="19.5" customHeight="1">
      <c r="A7" s="8">
        <v>6</v>
      </c>
      <c r="B7" s="115"/>
      <c r="C7" s="115"/>
      <c r="D7" s="116"/>
      <c r="E7" s="118"/>
      <c r="F7" s="6" t="str">
        <f t="shared" si="0"/>
        <v>  ()</v>
      </c>
      <c r="G7" s="191"/>
    </row>
    <row r="8" spans="1:7" s="7" customFormat="1" ht="19.5" customHeight="1">
      <c r="A8" s="8">
        <v>7</v>
      </c>
      <c r="B8" s="115"/>
      <c r="C8" s="115"/>
      <c r="D8" s="116"/>
      <c r="E8" s="118"/>
      <c r="F8" s="6" t="str">
        <f t="shared" si="0"/>
        <v>  ()</v>
      </c>
      <c r="G8" s="191"/>
    </row>
    <row r="9" spans="1:7" s="7" customFormat="1" ht="19.5" customHeight="1">
      <c r="A9" s="8">
        <v>8</v>
      </c>
      <c r="B9" s="115"/>
      <c r="C9" s="115"/>
      <c r="D9" s="116"/>
      <c r="E9" s="118"/>
      <c r="F9" s="6" t="str">
        <f t="shared" si="0"/>
        <v>  ()</v>
      </c>
      <c r="G9" s="191"/>
    </row>
    <row r="10" spans="1:7" ht="19.5" customHeight="1">
      <c r="A10" s="8">
        <v>9</v>
      </c>
      <c r="B10" s="115"/>
      <c r="C10" s="115"/>
      <c r="D10" s="116"/>
      <c r="E10" s="118"/>
      <c r="F10" s="6" t="str">
        <f t="shared" si="0"/>
        <v>  ()</v>
      </c>
      <c r="G10" s="191"/>
    </row>
    <row r="11" spans="1:7" ht="19.5" customHeight="1">
      <c r="A11" s="8">
        <v>10</v>
      </c>
      <c r="B11" s="115"/>
      <c r="C11" s="115"/>
      <c r="D11" s="116"/>
      <c r="E11" s="118"/>
      <c r="F11" s="6" t="str">
        <f t="shared" si="0"/>
        <v>  ()</v>
      </c>
      <c r="G11" s="191"/>
    </row>
    <row r="12" spans="1:7" ht="19.5" customHeight="1">
      <c r="A12" s="8">
        <v>11</v>
      </c>
      <c r="B12" s="115"/>
      <c r="C12" s="115"/>
      <c r="D12" s="116"/>
      <c r="E12" s="118"/>
      <c r="F12" s="6" t="str">
        <f t="shared" si="0"/>
        <v>  ()</v>
      </c>
      <c r="G12" s="191"/>
    </row>
    <row r="13" spans="1:7" ht="19.5" customHeight="1">
      <c r="A13" s="8">
        <v>12</v>
      </c>
      <c r="B13" s="115"/>
      <c r="C13" s="115"/>
      <c r="D13" s="116"/>
      <c r="E13" s="118"/>
      <c r="F13" s="6" t="str">
        <f t="shared" si="0"/>
        <v>  ()</v>
      </c>
      <c r="G13" s="191"/>
    </row>
    <row r="14" spans="1:7" ht="19.5" customHeight="1">
      <c r="A14" s="8">
        <v>13</v>
      </c>
      <c r="B14" s="115"/>
      <c r="C14" s="115"/>
      <c r="D14" s="116"/>
      <c r="E14" s="118"/>
      <c r="F14" s="6" t="str">
        <f t="shared" si="0"/>
        <v>  ()</v>
      </c>
      <c r="G14" s="191"/>
    </row>
    <row r="15" spans="1:7" ht="19.5" customHeight="1">
      <c r="A15" s="8">
        <v>14</v>
      </c>
      <c r="B15" s="115"/>
      <c r="C15" s="115"/>
      <c r="D15" s="116"/>
      <c r="E15" s="118"/>
      <c r="F15" s="6" t="str">
        <f t="shared" si="0"/>
        <v>  ()</v>
      </c>
      <c r="G15" s="191"/>
    </row>
    <row r="16" spans="1:7" ht="19.5" customHeight="1">
      <c r="A16" s="8">
        <v>15</v>
      </c>
      <c r="B16" s="115"/>
      <c r="C16" s="115"/>
      <c r="D16" s="116"/>
      <c r="E16" s="118"/>
      <c r="F16" s="6" t="str">
        <f t="shared" si="0"/>
        <v>  ()</v>
      </c>
      <c r="G16" s="191"/>
    </row>
    <row r="17" spans="1:7" ht="19.5" customHeight="1">
      <c r="A17" s="8">
        <v>16</v>
      </c>
      <c r="B17" s="115"/>
      <c r="C17" s="115"/>
      <c r="D17" s="116"/>
      <c r="E17" s="118"/>
      <c r="F17" s="6" t="str">
        <f t="shared" si="0"/>
        <v>  ()</v>
      </c>
      <c r="G17" s="191"/>
    </row>
    <row r="18" spans="1:7" ht="19.5" customHeight="1">
      <c r="A18" s="8">
        <v>17</v>
      </c>
      <c r="B18" s="115"/>
      <c r="C18" s="115"/>
      <c r="D18" s="116"/>
      <c r="E18" s="118"/>
      <c r="F18" s="6" t="str">
        <f t="shared" si="0"/>
        <v>  ()</v>
      </c>
      <c r="G18" s="191"/>
    </row>
    <row r="19" spans="1:7" ht="19.5" customHeight="1" thickBot="1">
      <c r="A19" s="9">
        <v>18</v>
      </c>
      <c r="B19" s="119"/>
      <c r="C19" s="119"/>
      <c r="D19" s="120"/>
      <c r="E19" s="121"/>
      <c r="F19" s="10" t="str">
        <f t="shared" si="0"/>
        <v>  ()</v>
      </c>
      <c r="G19" s="192"/>
    </row>
    <row r="20" ht="15.75" thickTop="1"/>
  </sheetData>
  <sheetProtection sheet="1"/>
  <printOptions horizontalCentered="1" verticalCentered="1"/>
  <pageMargins left="0.1968503937007874" right="0.1968503937007874" top="0.1968503937007874" bottom="0.1968503937007874" header="0" footer="0.3937007874015748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29">
      <selection activeCell="A41" sqref="A41:IV41"/>
    </sheetView>
  </sheetViews>
  <sheetFormatPr defaultColWidth="9.140625" defaultRowHeight="15"/>
  <cols>
    <col min="1" max="1" width="4.7109375" style="42" customWidth="1"/>
    <col min="2" max="2" width="7.00390625" style="42" bestFit="1" customWidth="1"/>
    <col min="3" max="3" width="4.7109375" style="42" customWidth="1"/>
    <col min="4" max="4" width="29.421875" style="42" customWidth="1"/>
    <col min="5" max="5" width="3.57421875" style="42" customWidth="1"/>
    <col min="6" max="6" width="29.421875" style="42" customWidth="1"/>
    <col min="7" max="9" width="3.8515625" style="42" customWidth="1"/>
    <col min="10" max="10" width="7.00390625" style="42" customWidth="1"/>
    <col min="11" max="19" width="3.8515625" style="42" customWidth="1"/>
    <col min="20" max="16384" width="9.140625" style="17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</v>
      </c>
      <c r="E1" s="15" t="s">
        <v>5</v>
      </c>
      <c r="F1" s="15" t="s">
        <v>6</v>
      </c>
      <c r="G1" s="16" t="s">
        <v>7</v>
      </c>
      <c r="H1" s="16"/>
      <c r="I1" s="16"/>
      <c r="J1" s="129" t="s">
        <v>51</v>
      </c>
      <c r="K1" s="16" t="s">
        <v>8</v>
      </c>
      <c r="L1" s="16"/>
      <c r="M1" s="165"/>
      <c r="N1" s="166" t="s">
        <v>9</v>
      </c>
      <c r="O1" s="16"/>
      <c r="P1" s="165"/>
      <c r="Q1" s="166" t="s">
        <v>10</v>
      </c>
      <c r="R1" s="16"/>
      <c r="S1" s="165"/>
      <c r="T1" s="143" t="s">
        <v>52</v>
      </c>
      <c r="U1" s="144" t="s">
        <v>53</v>
      </c>
    </row>
    <row r="2" spans="1:21" ht="18" customHeight="1" thickTop="1">
      <c r="A2" s="18">
        <v>1</v>
      </c>
      <c r="B2" s="19" t="s">
        <v>11</v>
      </c>
      <c r="C2" s="122"/>
      <c r="D2" s="20" t="str">
        <f>IF(Inscriptions_18!F18="  ()",CONCATENATE("Rang ",Inscriptions_18!A18),Inscriptions_18!F18)</f>
        <v>Rang 17</v>
      </c>
      <c r="E2" s="20" t="s">
        <v>5</v>
      </c>
      <c r="F2" s="20" t="str">
        <f>IF(Inscriptions_18!F17="  ()",CONCATENATE("Rang ",Inscriptions_18!A17),Inscriptions_18!F17)</f>
        <v>Rang 16</v>
      </c>
      <c r="G2" s="20">
        <f>IF(K2=M2,"",SUM(IF(K2&gt;M2,1,0),IF(N2&gt;P2,1,0),IF(Q2&lt;=S2,0,1)))</f>
      </c>
      <c r="H2" s="20" t="s">
        <v>12</v>
      </c>
      <c r="I2" s="20">
        <f>IF(K2=M2,"",SUM(IF(K2&lt;M2,1,0),IF(N2&lt;P2,1,0),IF(Q2&gt;=S2,0,1)))</f>
      </c>
      <c r="J2" s="130">
        <f>SUM(U2-T2)</f>
        <v>0</v>
      </c>
      <c r="K2" s="21"/>
      <c r="L2" s="20" t="s">
        <v>12</v>
      </c>
      <c r="M2" s="167"/>
      <c r="N2" s="168"/>
      <c r="O2" s="20" t="s">
        <v>12</v>
      </c>
      <c r="P2" s="167"/>
      <c r="Q2" s="168"/>
      <c r="R2" s="20" t="s">
        <v>12</v>
      </c>
      <c r="S2" s="167"/>
      <c r="T2" s="145"/>
      <c r="U2" s="146"/>
    </row>
    <row r="3" spans="1:21" ht="18" customHeight="1" thickBot="1">
      <c r="A3" s="29">
        <v>2</v>
      </c>
      <c r="B3" s="30" t="s">
        <v>11</v>
      </c>
      <c r="C3" s="123"/>
      <c r="D3" s="31" t="str">
        <f>IF(Inscriptions_18!F16="  ()",CONCATENATE("Rang ",Inscriptions_18!A16),Inscriptions_18!F16)</f>
        <v>Rang 15</v>
      </c>
      <c r="E3" s="31" t="s">
        <v>5</v>
      </c>
      <c r="F3" s="31" t="str">
        <f>IF(Inscriptions_18!F19="  ()",CONCATENATE("Rang ",Inscriptions_18!A19),Inscriptions_18!F19)</f>
        <v>Rang 18</v>
      </c>
      <c r="G3" s="31">
        <f aca="true" t="shared" si="0" ref="G3:G46">IF(K3=M3,"",SUM(IF(K3&gt;M3,1,0),IF(N3&gt;P3,1,0),IF(Q3&lt;=S3,0,1)))</f>
      </c>
      <c r="H3" s="31" t="s">
        <v>12</v>
      </c>
      <c r="I3" s="31">
        <f aca="true" t="shared" si="1" ref="I3:I46">IF(K3=M3,"",SUM(IF(K3&lt;M3,1,0),IF(N3&lt;P3,1,0),IF(Q3&gt;=S3,0,1)))</f>
      </c>
      <c r="J3" s="131">
        <f aca="true" t="shared" si="2" ref="J3:J46">SUM(U3-T3)</f>
        <v>0</v>
      </c>
      <c r="K3" s="32"/>
      <c r="L3" s="31" t="s">
        <v>12</v>
      </c>
      <c r="M3" s="169"/>
      <c r="N3" s="170"/>
      <c r="O3" s="31" t="s">
        <v>12</v>
      </c>
      <c r="P3" s="169"/>
      <c r="Q3" s="170"/>
      <c r="R3" s="31" t="s">
        <v>12</v>
      </c>
      <c r="S3" s="169"/>
      <c r="T3" s="147"/>
      <c r="U3" s="148"/>
    </row>
    <row r="4" spans="1:21" ht="18" customHeight="1">
      <c r="A4" s="33">
        <v>3</v>
      </c>
      <c r="B4" s="34" t="s">
        <v>13</v>
      </c>
      <c r="C4" s="124"/>
      <c r="D4" s="35" t="str">
        <f>IF(Inscriptions_18!F4="  ()",CONCATENATE("Rang ",Inscriptions_18!A4),Inscriptions_18!F4)</f>
        <v>Rang 3</v>
      </c>
      <c r="E4" s="35" t="s">
        <v>5</v>
      </c>
      <c r="F4" s="35" t="str">
        <f>IF(Inscriptions_18!F15="  ()",CONCATENATE("Rang ",Inscriptions_18!A15),Inscriptions_18!F15)</f>
        <v>Rang 14</v>
      </c>
      <c r="G4" s="35">
        <f t="shared" si="0"/>
      </c>
      <c r="H4" s="35" t="s">
        <v>12</v>
      </c>
      <c r="I4" s="35">
        <f t="shared" si="1"/>
      </c>
      <c r="J4" s="132">
        <f t="shared" si="2"/>
        <v>0</v>
      </c>
      <c r="K4" s="36"/>
      <c r="L4" s="24" t="s">
        <v>12</v>
      </c>
      <c r="M4" s="171"/>
      <c r="N4" s="172"/>
      <c r="O4" s="24" t="s">
        <v>12</v>
      </c>
      <c r="P4" s="171"/>
      <c r="Q4" s="172"/>
      <c r="R4" s="24" t="s">
        <v>12</v>
      </c>
      <c r="S4" s="171"/>
      <c r="T4" s="149"/>
      <c r="U4" s="150"/>
    </row>
    <row r="5" spans="1:21" ht="18" customHeight="1">
      <c r="A5" s="22">
        <v>4</v>
      </c>
      <c r="B5" s="27" t="s">
        <v>13</v>
      </c>
      <c r="C5" s="125"/>
      <c r="D5" s="23" t="str">
        <f>IF(Inscriptions_18!F12="  ()",CONCATENATE("Rang ",Inscriptions_18!A12),Inscriptions_18!F12)</f>
        <v>Rang 11</v>
      </c>
      <c r="E5" s="24" t="s">
        <v>5</v>
      </c>
      <c r="F5" s="23" t="str">
        <f>IF(Inscriptions_18!F7="  ()",CONCATENATE("Rang ",Inscriptions_18!A7),Inscriptions_18!F7)</f>
        <v>Rang 6</v>
      </c>
      <c r="G5" s="24">
        <f t="shared" si="0"/>
      </c>
      <c r="H5" s="24" t="s">
        <v>12</v>
      </c>
      <c r="I5" s="24">
        <f t="shared" si="1"/>
      </c>
      <c r="J5" s="133">
        <f t="shared" si="2"/>
        <v>0</v>
      </c>
      <c r="K5" s="25"/>
      <c r="L5" s="24" t="s">
        <v>12</v>
      </c>
      <c r="M5" s="173"/>
      <c r="N5" s="174"/>
      <c r="O5" s="24" t="s">
        <v>12</v>
      </c>
      <c r="P5" s="173"/>
      <c r="Q5" s="174"/>
      <c r="R5" s="24" t="s">
        <v>12</v>
      </c>
      <c r="S5" s="173"/>
      <c r="T5" s="151"/>
      <c r="U5" s="152"/>
    </row>
    <row r="6" spans="1:21" ht="18" customHeight="1">
      <c r="A6" s="22">
        <v>5</v>
      </c>
      <c r="B6" s="27" t="s">
        <v>13</v>
      </c>
      <c r="C6" s="125"/>
      <c r="D6" s="23" t="str">
        <f>IF(Inscriptions_18!F8="  ()",CONCATENATE("Rang ",Inscriptions_18!A8),Inscriptions_18!F8)</f>
        <v>Rang 7</v>
      </c>
      <c r="E6" s="24" t="s">
        <v>5</v>
      </c>
      <c r="F6" s="23" t="str">
        <f>IF(Inscriptions_18!F11="  ()",CONCATENATE("Rang ",Inscriptions_18!A11),Inscriptions_18!F11)</f>
        <v>Rang 10</v>
      </c>
      <c r="G6" s="24">
        <f t="shared" si="0"/>
      </c>
      <c r="H6" s="24" t="s">
        <v>12</v>
      </c>
      <c r="I6" s="24">
        <f t="shared" si="1"/>
      </c>
      <c r="J6" s="133">
        <f t="shared" si="2"/>
        <v>0</v>
      </c>
      <c r="K6" s="25"/>
      <c r="L6" s="24" t="s">
        <v>12</v>
      </c>
      <c r="M6" s="173"/>
      <c r="N6" s="174"/>
      <c r="O6" s="24" t="s">
        <v>12</v>
      </c>
      <c r="P6" s="173"/>
      <c r="Q6" s="174"/>
      <c r="R6" s="24" t="s">
        <v>12</v>
      </c>
      <c r="S6" s="173"/>
      <c r="T6" s="151"/>
      <c r="U6" s="152"/>
    </row>
    <row r="7" spans="1:21" ht="18" customHeight="1">
      <c r="A7" s="26">
        <v>6</v>
      </c>
      <c r="B7" s="27" t="s">
        <v>13</v>
      </c>
      <c r="C7" s="126"/>
      <c r="D7" s="24" t="str">
        <f>IF(G3=I3,CONCATENATE("Vainqueur Match ",A3),IF(G3&gt;I3,D3,F3))</f>
        <v>Vainqueur Match 2</v>
      </c>
      <c r="E7" s="24" t="s">
        <v>5</v>
      </c>
      <c r="F7" s="24" t="str">
        <f>IF(Inscriptions_18!F3="  ()",CONCATENATE("Rang ",Inscriptions_18!A3),Inscriptions_18!F3)</f>
        <v>Rang 2</v>
      </c>
      <c r="G7" s="24">
        <f t="shared" si="0"/>
      </c>
      <c r="H7" s="24" t="s">
        <v>12</v>
      </c>
      <c r="I7" s="24">
        <f t="shared" si="1"/>
      </c>
      <c r="J7" s="133">
        <f t="shared" si="2"/>
        <v>0</v>
      </c>
      <c r="K7" s="28"/>
      <c r="L7" s="24" t="s">
        <v>12</v>
      </c>
      <c r="M7" s="175"/>
      <c r="N7" s="176"/>
      <c r="O7" s="24" t="s">
        <v>12</v>
      </c>
      <c r="P7" s="175"/>
      <c r="Q7" s="176"/>
      <c r="R7" s="24" t="s">
        <v>12</v>
      </c>
      <c r="S7" s="175"/>
      <c r="T7" s="151"/>
      <c r="U7" s="152"/>
    </row>
    <row r="8" spans="1:21" ht="18" customHeight="1">
      <c r="A8" s="26">
        <v>7</v>
      </c>
      <c r="B8" s="27" t="s">
        <v>13</v>
      </c>
      <c r="C8" s="126"/>
      <c r="D8" s="24" t="str">
        <f>IF(Inscriptions_18!F2="  ()",CONCATENATE("Rang ",Inscriptions_18!A2),Inscriptions_18!F2)</f>
        <v>Rang 1</v>
      </c>
      <c r="E8" s="24" t="s">
        <v>5</v>
      </c>
      <c r="F8" s="24" t="str">
        <f>IF(G2=I2,CONCATENATE("Vainqueur Match ",A2),IF(G2&gt;I2,D2,F2))</f>
        <v>Vainqueur Match 1</v>
      </c>
      <c r="G8" s="24">
        <f t="shared" si="0"/>
      </c>
      <c r="H8" s="24" t="s">
        <v>12</v>
      </c>
      <c r="I8" s="24">
        <f t="shared" si="1"/>
      </c>
      <c r="J8" s="133">
        <f t="shared" si="2"/>
        <v>0</v>
      </c>
      <c r="K8" s="28"/>
      <c r="L8" s="24" t="s">
        <v>12</v>
      </c>
      <c r="M8" s="175"/>
      <c r="N8" s="176"/>
      <c r="O8" s="24" t="s">
        <v>12</v>
      </c>
      <c r="P8" s="175"/>
      <c r="Q8" s="176"/>
      <c r="R8" s="24" t="s">
        <v>12</v>
      </c>
      <c r="S8" s="175"/>
      <c r="T8" s="151"/>
      <c r="U8" s="152"/>
    </row>
    <row r="9" spans="1:21" ht="18" customHeight="1">
      <c r="A9" s="26">
        <v>8</v>
      </c>
      <c r="B9" s="27" t="s">
        <v>13</v>
      </c>
      <c r="C9" s="126"/>
      <c r="D9" s="24" t="str">
        <f>IF(Inscriptions_18!F10="  ()",CONCATENATE("Rang ",Inscriptions_18!A10),Inscriptions_18!F10)</f>
        <v>Rang 9</v>
      </c>
      <c r="E9" s="24" t="s">
        <v>5</v>
      </c>
      <c r="F9" s="24" t="str">
        <f>IF(Inscriptions_18!F9="  ()",CONCATENATE("Rang ",Inscriptions_18!A9),Inscriptions_18!F9)</f>
        <v>Rang 8</v>
      </c>
      <c r="G9" s="24">
        <f t="shared" si="0"/>
      </c>
      <c r="H9" s="24" t="s">
        <v>12</v>
      </c>
      <c r="I9" s="24">
        <f t="shared" si="1"/>
      </c>
      <c r="J9" s="133">
        <f t="shared" si="2"/>
        <v>0</v>
      </c>
      <c r="K9" s="28"/>
      <c r="L9" s="24" t="s">
        <v>12</v>
      </c>
      <c r="M9" s="175"/>
      <c r="N9" s="176"/>
      <c r="O9" s="24" t="s">
        <v>12</v>
      </c>
      <c r="P9" s="175"/>
      <c r="Q9" s="176"/>
      <c r="R9" s="24" t="s">
        <v>12</v>
      </c>
      <c r="S9" s="175"/>
      <c r="T9" s="151"/>
      <c r="U9" s="152"/>
    </row>
    <row r="10" spans="1:21" ht="18" customHeight="1">
      <c r="A10" s="26">
        <v>9</v>
      </c>
      <c r="B10" s="27" t="s">
        <v>13</v>
      </c>
      <c r="C10" s="126"/>
      <c r="D10" s="24" t="str">
        <f>IF(Inscriptions_18!F6="  ()",CONCATENATE("Rang ",Inscriptions_18!A6),Inscriptions_18!F6)</f>
        <v>Rang 5</v>
      </c>
      <c r="E10" s="24" t="s">
        <v>5</v>
      </c>
      <c r="F10" s="24" t="str">
        <f>IF(Inscriptions_18!F13="  ()",CONCATENATE("Rang ",Inscriptions_18!A13),Inscriptions_18!F13)</f>
        <v>Rang 12</v>
      </c>
      <c r="G10" s="24">
        <f t="shared" si="0"/>
      </c>
      <c r="H10" s="24" t="s">
        <v>12</v>
      </c>
      <c r="I10" s="24">
        <f t="shared" si="1"/>
      </c>
      <c r="J10" s="133">
        <f t="shared" si="2"/>
        <v>0</v>
      </c>
      <c r="K10" s="28"/>
      <c r="L10" s="24" t="s">
        <v>12</v>
      </c>
      <c r="M10" s="175"/>
      <c r="N10" s="176"/>
      <c r="O10" s="24" t="s">
        <v>12</v>
      </c>
      <c r="P10" s="175"/>
      <c r="Q10" s="176"/>
      <c r="R10" s="24" t="s">
        <v>12</v>
      </c>
      <c r="S10" s="175"/>
      <c r="T10" s="151"/>
      <c r="U10" s="152"/>
    </row>
    <row r="11" spans="1:21" ht="18" customHeight="1" thickBot="1">
      <c r="A11" s="29">
        <v>10</v>
      </c>
      <c r="B11" s="30" t="s">
        <v>13</v>
      </c>
      <c r="C11" s="123"/>
      <c r="D11" s="31" t="str">
        <f>IF(Inscriptions_18!F14="  ()",CONCATENATE("Rang ",Inscriptions_18!A14),Inscriptions_18!F14)</f>
        <v>Rang 13</v>
      </c>
      <c r="E11" s="31" t="s">
        <v>5</v>
      </c>
      <c r="F11" s="31" t="str">
        <f>IF(Inscriptions_18!F5="  ()",CONCATENATE("Rang ",Inscriptions_18!A5),Inscriptions_18!F5)</f>
        <v>Rang 4</v>
      </c>
      <c r="G11" s="31">
        <f t="shared" si="0"/>
      </c>
      <c r="H11" s="31" t="s">
        <v>12</v>
      </c>
      <c r="I11" s="31">
        <f t="shared" si="1"/>
      </c>
      <c r="J11" s="131">
        <f t="shared" si="2"/>
        <v>0</v>
      </c>
      <c r="K11" s="32"/>
      <c r="L11" s="31" t="s">
        <v>12</v>
      </c>
      <c r="M11" s="169"/>
      <c r="N11" s="170"/>
      <c r="O11" s="31" t="s">
        <v>12</v>
      </c>
      <c r="P11" s="169"/>
      <c r="Q11" s="170"/>
      <c r="R11" s="31" t="s">
        <v>12</v>
      </c>
      <c r="S11" s="169"/>
      <c r="T11" s="147"/>
      <c r="U11" s="148"/>
    </row>
    <row r="12" spans="1:21" ht="18" customHeight="1">
      <c r="A12" s="33">
        <v>11</v>
      </c>
      <c r="B12" s="34" t="s">
        <v>14</v>
      </c>
      <c r="C12" s="124"/>
      <c r="D12" s="35" t="str">
        <f>IF(G7=I7,CONCATENATE("Perdant Match ",A7),IF(G7&lt;I7,D7,F7))</f>
        <v>Perdant Match 6</v>
      </c>
      <c r="E12" s="35" t="s">
        <v>5</v>
      </c>
      <c r="F12" s="35" t="str">
        <f>IF(G2=I2,CONCATENATE("Perdant Match ",A2),IF(G2&lt;I2,D2,F2))</f>
        <v>Perdant Match 1</v>
      </c>
      <c r="G12" s="35">
        <f t="shared" si="0"/>
      </c>
      <c r="H12" s="35" t="s">
        <v>12</v>
      </c>
      <c r="I12" s="35">
        <f t="shared" si="1"/>
      </c>
      <c r="J12" s="132">
        <f t="shared" si="2"/>
        <v>0</v>
      </c>
      <c r="K12" s="36"/>
      <c r="L12" s="35" t="s">
        <v>12</v>
      </c>
      <c r="M12" s="171"/>
      <c r="N12" s="172"/>
      <c r="O12" s="35" t="s">
        <v>12</v>
      </c>
      <c r="P12" s="171"/>
      <c r="Q12" s="172"/>
      <c r="R12" s="35" t="s">
        <v>12</v>
      </c>
      <c r="S12" s="171"/>
      <c r="T12" s="149"/>
      <c r="U12" s="150"/>
    </row>
    <row r="13" spans="1:21" ht="18" customHeight="1" thickBot="1">
      <c r="A13" s="29">
        <v>12</v>
      </c>
      <c r="B13" s="30" t="s">
        <v>14</v>
      </c>
      <c r="C13" s="123"/>
      <c r="D13" s="31" t="str">
        <f>IF(G3=I3,CONCATENATE("Perdant Match ",A3),IF(G3&lt;I3,D3,F3))</f>
        <v>Perdant Match 2</v>
      </c>
      <c r="E13" s="31" t="s">
        <v>5</v>
      </c>
      <c r="F13" s="31" t="str">
        <f>IF(G8=I8,CONCATENATE("Perdant Match ",A8),IF(G8&lt;I8,D8,F8))</f>
        <v>Perdant Match 7</v>
      </c>
      <c r="G13" s="31">
        <f t="shared" si="0"/>
      </c>
      <c r="H13" s="31" t="s">
        <v>12</v>
      </c>
      <c r="I13" s="31">
        <f t="shared" si="1"/>
      </c>
      <c r="J13" s="131">
        <f t="shared" si="2"/>
        <v>0</v>
      </c>
      <c r="K13" s="32"/>
      <c r="L13" s="31" t="s">
        <v>12</v>
      </c>
      <c r="M13" s="169"/>
      <c r="N13" s="170"/>
      <c r="O13" s="31" t="s">
        <v>12</v>
      </c>
      <c r="P13" s="169"/>
      <c r="Q13" s="170"/>
      <c r="R13" s="31" t="s">
        <v>12</v>
      </c>
      <c r="S13" s="169"/>
      <c r="T13" s="147"/>
      <c r="U13" s="148"/>
    </row>
    <row r="14" spans="1:21" ht="18" customHeight="1">
      <c r="A14" s="33">
        <v>13</v>
      </c>
      <c r="B14" s="34" t="s">
        <v>15</v>
      </c>
      <c r="C14" s="124"/>
      <c r="D14" s="24" t="str">
        <f>IF(G8=I8,CONCATENATE("Vainqueur Match ",A8),IF(G8&gt;I8,D8,F8))</f>
        <v>Vainqueur Match 7</v>
      </c>
      <c r="E14" s="24" t="s">
        <v>5</v>
      </c>
      <c r="F14" s="24" t="str">
        <f>IF(G9=I9,CONCATENATE("Vainqueur Match ",A9),IF(G9&gt;I9,D9,F9))</f>
        <v>Vainqueur Match 8</v>
      </c>
      <c r="G14" s="35">
        <f t="shared" si="0"/>
      </c>
      <c r="H14" s="35" t="s">
        <v>12</v>
      </c>
      <c r="I14" s="35">
        <f t="shared" si="1"/>
      </c>
      <c r="J14" s="132">
        <f t="shared" si="2"/>
        <v>0</v>
      </c>
      <c r="K14" s="36"/>
      <c r="L14" s="24" t="s">
        <v>12</v>
      </c>
      <c r="M14" s="171"/>
      <c r="N14" s="172"/>
      <c r="O14" s="24" t="s">
        <v>12</v>
      </c>
      <c r="P14" s="171"/>
      <c r="Q14" s="172"/>
      <c r="R14" s="24" t="s">
        <v>12</v>
      </c>
      <c r="S14" s="171"/>
      <c r="T14" s="149"/>
      <c r="U14" s="150"/>
    </row>
    <row r="15" spans="1:21" ht="18" customHeight="1">
      <c r="A15" s="26">
        <v>14</v>
      </c>
      <c r="B15" s="27" t="s">
        <v>15</v>
      </c>
      <c r="C15" s="126"/>
      <c r="D15" s="24" t="str">
        <f>IF(G10=I10,CONCATENATE("Vainqueur Match ",A10),IF(G10&gt;I10,D10,F10))</f>
        <v>Vainqueur Match 9</v>
      </c>
      <c r="E15" s="24" t="s">
        <v>5</v>
      </c>
      <c r="F15" s="24" t="str">
        <f>IF(G11=I11,CONCATENATE("Vainqueur Match ",A11),IF(G11&gt;I11,D11,F11))</f>
        <v>Vainqueur Match 10</v>
      </c>
      <c r="G15" s="24">
        <f t="shared" si="0"/>
      </c>
      <c r="H15" s="24" t="s">
        <v>12</v>
      </c>
      <c r="I15" s="24">
        <f t="shared" si="1"/>
      </c>
      <c r="J15" s="133">
        <f t="shared" si="2"/>
        <v>0</v>
      </c>
      <c r="K15" s="28"/>
      <c r="L15" s="24" t="s">
        <v>12</v>
      </c>
      <c r="M15" s="175"/>
      <c r="N15" s="176"/>
      <c r="O15" s="24" t="s">
        <v>12</v>
      </c>
      <c r="P15" s="175"/>
      <c r="Q15" s="176"/>
      <c r="R15" s="24" t="s">
        <v>12</v>
      </c>
      <c r="S15" s="175"/>
      <c r="T15" s="151"/>
      <c r="U15" s="152"/>
    </row>
    <row r="16" spans="1:21" ht="18" customHeight="1">
      <c r="A16" s="26">
        <v>15</v>
      </c>
      <c r="B16" s="27" t="s">
        <v>15</v>
      </c>
      <c r="C16" s="126"/>
      <c r="D16" s="24" t="str">
        <f>IF(G4=I4,CONCATENATE("Vainqueur Match ",A4),IF(G4&gt;I4,D4,F4))</f>
        <v>Vainqueur Match 3</v>
      </c>
      <c r="E16" s="24" t="s">
        <v>5</v>
      </c>
      <c r="F16" s="24" t="str">
        <f>IF(G5=I5,CONCATENATE("Vainqueur Match ",A5),IF(G5&gt;I5,D5,F5))</f>
        <v>Vainqueur Match 4</v>
      </c>
      <c r="G16" s="24">
        <f t="shared" si="0"/>
      </c>
      <c r="H16" s="24" t="s">
        <v>12</v>
      </c>
      <c r="I16" s="24">
        <f t="shared" si="1"/>
      </c>
      <c r="J16" s="133">
        <f t="shared" si="2"/>
        <v>0</v>
      </c>
      <c r="K16" s="28"/>
      <c r="L16" s="24" t="s">
        <v>12</v>
      </c>
      <c r="M16" s="175"/>
      <c r="N16" s="176"/>
      <c r="O16" s="24" t="s">
        <v>12</v>
      </c>
      <c r="P16" s="175"/>
      <c r="Q16" s="176"/>
      <c r="R16" s="24" t="s">
        <v>12</v>
      </c>
      <c r="S16" s="175"/>
      <c r="T16" s="151"/>
      <c r="U16" s="152"/>
    </row>
    <row r="17" spans="1:21" ht="18" customHeight="1" thickBot="1">
      <c r="A17" s="29">
        <v>16</v>
      </c>
      <c r="B17" s="30" t="s">
        <v>15</v>
      </c>
      <c r="C17" s="123"/>
      <c r="D17" s="31" t="str">
        <f>IF(G6=I6,CONCATENATE("Vainqueur Match ",A6),IF(G6&gt;I6,D6,F6))</f>
        <v>Vainqueur Match 5</v>
      </c>
      <c r="E17" s="31" t="s">
        <v>5</v>
      </c>
      <c r="F17" s="31" t="str">
        <f>IF(G7=I7,CONCATENATE("Vainqueur Match ",A7),IF(G7&gt;I7,D7,F7))</f>
        <v>Vainqueur Match 6</v>
      </c>
      <c r="G17" s="31">
        <f t="shared" si="0"/>
      </c>
      <c r="H17" s="31" t="s">
        <v>12</v>
      </c>
      <c r="I17" s="31">
        <f t="shared" si="1"/>
      </c>
      <c r="J17" s="131">
        <f t="shared" si="2"/>
        <v>0</v>
      </c>
      <c r="K17" s="32"/>
      <c r="L17" s="31" t="s">
        <v>12</v>
      </c>
      <c r="M17" s="169"/>
      <c r="N17" s="170"/>
      <c r="O17" s="31" t="s">
        <v>12</v>
      </c>
      <c r="P17" s="169"/>
      <c r="Q17" s="170"/>
      <c r="R17" s="31" t="s">
        <v>12</v>
      </c>
      <c r="S17" s="169"/>
      <c r="T17" s="147"/>
      <c r="U17" s="148"/>
    </row>
    <row r="18" spans="1:21" ht="18" customHeight="1">
      <c r="A18" s="33">
        <v>17</v>
      </c>
      <c r="B18" s="34" t="s">
        <v>16</v>
      </c>
      <c r="C18" s="124"/>
      <c r="D18" s="35" t="str">
        <f>IF(G12=I12,CONCATENATE("Vainqueur Match ",A12),IF(G12&gt;I12,D12,F12))</f>
        <v>Vainqueur Match 11</v>
      </c>
      <c r="E18" s="35" t="s">
        <v>5</v>
      </c>
      <c r="F18" s="24" t="str">
        <f>IF(G6=I6,CONCATENATE("Perdant Match ",A6),IF(G6&lt;I6,D6,F6))</f>
        <v>Perdant Match 5</v>
      </c>
      <c r="G18" s="35">
        <f t="shared" si="0"/>
      </c>
      <c r="H18" s="35" t="s">
        <v>12</v>
      </c>
      <c r="I18" s="35">
        <f t="shared" si="1"/>
      </c>
      <c r="J18" s="132">
        <f t="shared" si="2"/>
        <v>0</v>
      </c>
      <c r="K18" s="36"/>
      <c r="L18" s="35" t="s">
        <v>12</v>
      </c>
      <c r="M18" s="171"/>
      <c r="N18" s="172"/>
      <c r="O18" s="35" t="s">
        <v>12</v>
      </c>
      <c r="P18" s="171"/>
      <c r="Q18" s="172"/>
      <c r="R18" s="35" t="s">
        <v>12</v>
      </c>
      <c r="S18" s="171"/>
      <c r="T18" s="149"/>
      <c r="U18" s="150"/>
    </row>
    <row r="19" spans="1:21" ht="18" customHeight="1">
      <c r="A19" s="26">
        <v>18</v>
      </c>
      <c r="B19" s="27" t="s">
        <v>16</v>
      </c>
      <c r="C19" s="126"/>
      <c r="D19" s="24" t="str">
        <f>IF(G5=I5,CONCATENATE("Perdant Match ",A5),IF(G5&lt;I5,D5,F5))</f>
        <v>Perdant Match 4</v>
      </c>
      <c r="E19" s="24" t="s">
        <v>5</v>
      </c>
      <c r="F19" s="24" t="str">
        <f>IF(G4=I4,CONCATENATE("Perdant Match ",A4),IF(G4&lt;I4,D4,F4))</f>
        <v>Perdant Match 3</v>
      </c>
      <c r="G19" s="24">
        <f t="shared" si="0"/>
      </c>
      <c r="H19" s="24" t="s">
        <v>12</v>
      </c>
      <c r="I19" s="24">
        <f t="shared" si="1"/>
      </c>
      <c r="J19" s="133">
        <f t="shared" si="2"/>
        <v>0</v>
      </c>
      <c r="K19" s="28"/>
      <c r="L19" s="24" t="s">
        <v>12</v>
      </c>
      <c r="M19" s="175"/>
      <c r="N19" s="176"/>
      <c r="O19" s="24" t="s">
        <v>12</v>
      </c>
      <c r="P19" s="175"/>
      <c r="Q19" s="176"/>
      <c r="R19" s="24" t="s">
        <v>12</v>
      </c>
      <c r="S19" s="175"/>
      <c r="T19" s="151"/>
      <c r="U19" s="152"/>
    </row>
    <row r="20" spans="1:21" ht="18" customHeight="1">
      <c r="A20" s="26">
        <v>19</v>
      </c>
      <c r="B20" s="27" t="s">
        <v>16</v>
      </c>
      <c r="C20" s="126"/>
      <c r="D20" s="24" t="str">
        <f>IF(G11=I11,CONCATENATE("Perdant Match ",A11),IF(G11&lt;I11,D11,F11))</f>
        <v>Perdant Match 10</v>
      </c>
      <c r="E20" s="24" t="s">
        <v>5</v>
      </c>
      <c r="F20" s="24" t="str">
        <f>IF(G10=I10,CONCATENATE("Perdant Match ",A10),IF(G10&lt;I10,D10,F10))</f>
        <v>Perdant Match 9</v>
      </c>
      <c r="G20" s="24">
        <f t="shared" si="0"/>
      </c>
      <c r="H20" s="24" t="s">
        <v>12</v>
      </c>
      <c r="I20" s="24">
        <f t="shared" si="1"/>
      </c>
      <c r="J20" s="133">
        <f t="shared" si="2"/>
        <v>0</v>
      </c>
      <c r="K20" s="28"/>
      <c r="L20" s="24" t="s">
        <v>12</v>
      </c>
      <c r="M20" s="175"/>
      <c r="N20" s="176"/>
      <c r="O20" s="24" t="s">
        <v>12</v>
      </c>
      <c r="P20" s="175"/>
      <c r="Q20" s="176"/>
      <c r="R20" s="24" t="s">
        <v>12</v>
      </c>
      <c r="S20" s="175"/>
      <c r="T20" s="151"/>
      <c r="U20" s="152"/>
    </row>
    <row r="21" spans="1:21" ht="18" customHeight="1" thickBot="1">
      <c r="A21" s="29">
        <v>20</v>
      </c>
      <c r="B21" s="30" t="s">
        <v>16</v>
      </c>
      <c r="C21" s="123"/>
      <c r="D21" s="31" t="str">
        <f>IF(G9=I9,CONCATENATE("Perdant Match ",A9),IF(G9&lt;I9,D9,F9))</f>
        <v>Perdant Match 8</v>
      </c>
      <c r="E21" s="31" t="s">
        <v>5</v>
      </c>
      <c r="F21" s="31" t="str">
        <f>IF(G13=I13,CONCATENATE("Vainqueur Match ",A13),IF(G13&gt;I13,D13,F13))</f>
        <v>Vainqueur Match 12</v>
      </c>
      <c r="G21" s="31">
        <f t="shared" si="0"/>
      </c>
      <c r="H21" s="31" t="s">
        <v>12</v>
      </c>
      <c r="I21" s="31">
        <f t="shared" si="1"/>
      </c>
      <c r="J21" s="131">
        <f t="shared" si="2"/>
        <v>0</v>
      </c>
      <c r="K21" s="32"/>
      <c r="L21" s="31" t="s">
        <v>12</v>
      </c>
      <c r="M21" s="169"/>
      <c r="N21" s="170"/>
      <c r="O21" s="31" t="s">
        <v>12</v>
      </c>
      <c r="P21" s="169"/>
      <c r="Q21" s="170"/>
      <c r="R21" s="31" t="s">
        <v>12</v>
      </c>
      <c r="S21" s="169"/>
      <c r="T21" s="147"/>
      <c r="U21" s="148"/>
    </row>
    <row r="22" spans="1:21" ht="18" customHeight="1">
      <c r="A22" s="33">
        <v>21</v>
      </c>
      <c r="B22" s="34" t="s">
        <v>17</v>
      </c>
      <c r="C22" s="124"/>
      <c r="D22" s="35" t="str">
        <f>IF(G18=I18,CONCATENATE("Vainqueur Match ",A18),IF(G18&gt;I18,D18,F18))</f>
        <v>Vainqueur Match 17</v>
      </c>
      <c r="E22" s="35" t="s">
        <v>5</v>
      </c>
      <c r="F22" s="35" t="str">
        <f>IF(G15=I15,CONCATENATE("Perdant Match ",A15),IF(G15&lt;I15,D15,F15))</f>
        <v>Perdant Match 14</v>
      </c>
      <c r="G22" s="35">
        <f t="shared" si="0"/>
      </c>
      <c r="H22" s="35" t="s">
        <v>12</v>
      </c>
      <c r="I22" s="35">
        <f t="shared" si="1"/>
      </c>
      <c r="J22" s="132">
        <f t="shared" si="2"/>
        <v>0</v>
      </c>
      <c r="K22" s="36"/>
      <c r="L22" s="35" t="s">
        <v>12</v>
      </c>
      <c r="M22" s="171"/>
      <c r="N22" s="172"/>
      <c r="O22" s="35" t="s">
        <v>12</v>
      </c>
      <c r="P22" s="171"/>
      <c r="Q22" s="172"/>
      <c r="R22" s="35" t="s">
        <v>12</v>
      </c>
      <c r="S22" s="171"/>
      <c r="T22" s="149"/>
      <c r="U22" s="150"/>
    </row>
    <row r="23" spans="1:21" ht="18" customHeight="1">
      <c r="A23" s="26">
        <v>22</v>
      </c>
      <c r="B23" s="27" t="s">
        <v>17</v>
      </c>
      <c r="C23" s="126"/>
      <c r="D23" s="24" t="str">
        <f>IF(G19=I19,CONCATENATE("Vainqueur Match ",A19),IF(G19&gt;I19,D19,F19))</f>
        <v>Vainqueur Match 18</v>
      </c>
      <c r="E23" s="24" t="s">
        <v>5</v>
      </c>
      <c r="F23" s="24" t="str">
        <f>IF(G14=I14,CONCATENATE("Perdant Match ",A14),IF(G14&lt;I14,D14,F14))</f>
        <v>Perdant Match 13</v>
      </c>
      <c r="G23" s="24">
        <f t="shared" si="0"/>
      </c>
      <c r="H23" s="24" t="s">
        <v>12</v>
      </c>
      <c r="I23" s="24">
        <f t="shared" si="1"/>
      </c>
      <c r="J23" s="133">
        <f t="shared" si="2"/>
        <v>0</v>
      </c>
      <c r="K23" s="28"/>
      <c r="L23" s="24" t="s">
        <v>12</v>
      </c>
      <c r="M23" s="175"/>
      <c r="N23" s="176"/>
      <c r="O23" s="24" t="s">
        <v>12</v>
      </c>
      <c r="P23" s="175"/>
      <c r="Q23" s="176"/>
      <c r="R23" s="24" t="s">
        <v>12</v>
      </c>
      <c r="S23" s="175"/>
      <c r="T23" s="151"/>
      <c r="U23" s="152"/>
    </row>
    <row r="24" spans="1:21" ht="18" customHeight="1">
      <c r="A24" s="26">
        <v>23</v>
      </c>
      <c r="B24" s="27" t="s">
        <v>17</v>
      </c>
      <c r="C24" s="126"/>
      <c r="D24" s="24" t="str">
        <f>IF(G20=I20,CONCATENATE("Vainqueur Match ",A20),IF(G20&gt;I20,D20,F20))</f>
        <v>Vainqueur Match 19</v>
      </c>
      <c r="E24" s="24" t="s">
        <v>5</v>
      </c>
      <c r="F24" s="24" t="str">
        <f>IF(G17=I17,CONCATENATE("Perdant Match ",A17),IF(G17&lt;I17,D17,F17))</f>
        <v>Perdant Match 16</v>
      </c>
      <c r="G24" s="24">
        <f t="shared" si="0"/>
      </c>
      <c r="H24" s="24" t="s">
        <v>12</v>
      </c>
      <c r="I24" s="24">
        <f t="shared" si="1"/>
      </c>
      <c r="J24" s="133">
        <f t="shared" si="2"/>
        <v>0</v>
      </c>
      <c r="K24" s="28"/>
      <c r="L24" s="24" t="s">
        <v>12</v>
      </c>
      <c r="M24" s="175"/>
      <c r="N24" s="176"/>
      <c r="O24" s="24" t="s">
        <v>12</v>
      </c>
      <c r="P24" s="175"/>
      <c r="Q24" s="176"/>
      <c r="R24" s="24" t="s">
        <v>12</v>
      </c>
      <c r="S24" s="175"/>
      <c r="T24" s="151"/>
      <c r="U24" s="152"/>
    </row>
    <row r="25" spans="1:21" ht="18" customHeight="1" thickBot="1">
      <c r="A25" s="29">
        <v>24</v>
      </c>
      <c r="B25" s="30" t="s">
        <v>17</v>
      </c>
      <c r="C25" s="123"/>
      <c r="D25" s="31" t="str">
        <f>IF(G21=I21,CONCATENATE("Vainqueur Match ",A21),IF(G21&gt;I21,D21,F21))</f>
        <v>Vainqueur Match 20</v>
      </c>
      <c r="E25" s="31" t="s">
        <v>5</v>
      </c>
      <c r="F25" s="31" t="str">
        <f>IF(G16=I16,CONCATENATE("Perdant Match ",A16),IF(G16&lt;I16,D16,F16))</f>
        <v>Perdant Match 15</v>
      </c>
      <c r="G25" s="31">
        <f t="shared" si="0"/>
      </c>
      <c r="H25" s="31" t="s">
        <v>12</v>
      </c>
      <c r="I25" s="31">
        <f t="shared" si="1"/>
      </c>
      <c r="J25" s="131">
        <f t="shared" si="2"/>
        <v>0</v>
      </c>
      <c r="K25" s="32"/>
      <c r="L25" s="31" t="s">
        <v>12</v>
      </c>
      <c r="M25" s="169"/>
      <c r="N25" s="170"/>
      <c r="O25" s="31" t="s">
        <v>12</v>
      </c>
      <c r="P25" s="169"/>
      <c r="Q25" s="170"/>
      <c r="R25" s="31" t="s">
        <v>12</v>
      </c>
      <c r="S25" s="169"/>
      <c r="T25" s="147"/>
      <c r="U25" s="148"/>
    </row>
    <row r="26" spans="1:21" ht="18" customHeight="1">
      <c r="A26" s="33">
        <v>25</v>
      </c>
      <c r="B26" s="34" t="s">
        <v>19</v>
      </c>
      <c r="C26" s="124"/>
      <c r="D26" s="35" t="str">
        <f>IF(G14=I14,CONCATENATE("Vainqueur Match ",A14),IF(G14&gt;I14,D14,F14))</f>
        <v>Vainqueur Match 13</v>
      </c>
      <c r="E26" s="35" t="s">
        <v>5</v>
      </c>
      <c r="F26" s="35" t="str">
        <f>IF(G15=I15,CONCATENATE("Vainqueur Match ",A15),IF(G15&gt;I15,D15,F15))</f>
        <v>Vainqueur Match 14</v>
      </c>
      <c r="G26" s="35">
        <f t="shared" si="0"/>
      </c>
      <c r="H26" s="35" t="s">
        <v>12</v>
      </c>
      <c r="I26" s="35">
        <f t="shared" si="1"/>
      </c>
      <c r="J26" s="132">
        <f t="shared" si="2"/>
        <v>0</v>
      </c>
      <c r="K26" s="36"/>
      <c r="L26" s="35" t="s">
        <v>12</v>
      </c>
      <c r="M26" s="171"/>
      <c r="N26" s="172"/>
      <c r="O26" s="35" t="s">
        <v>12</v>
      </c>
      <c r="P26" s="171"/>
      <c r="Q26" s="172"/>
      <c r="R26" s="35" t="s">
        <v>12</v>
      </c>
      <c r="S26" s="171"/>
      <c r="T26" s="149"/>
      <c r="U26" s="150"/>
    </row>
    <row r="27" spans="1:21" s="37" customFormat="1" ht="18" customHeight="1" thickBot="1">
      <c r="A27" s="29">
        <v>26</v>
      </c>
      <c r="B27" s="30" t="s">
        <v>19</v>
      </c>
      <c r="C27" s="123"/>
      <c r="D27" s="31" t="str">
        <f>IF(G16=I16,CONCATENATE("Vainqueur Match ",A16),IF(G16&gt;I16,D16,F16))</f>
        <v>Vainqueur Match 15</v>
      </c>
      <c r="E27" s="31" t="s">
        <v>5</v>
      </c>
      <c r="F27" s="31" t="str">
        <f>IF(G17=I17,CONCATENATE("Vainqueur Match ",A17),IF(G17&gt;I17,D17,F17))</f>
        <v>Vainqueur Match 16</v>
      </c>
      <c r="G27" s="31">
        <f t="shared" si="0"/>
      </c>
      <c r="H27" s="31" t="s">
        <v>12</v>
      </c>
      <c r="I27" s="31">
        <f t="shared" si="1"/>
      </c>
      <c r="J27" s="131">
        <f t="shared" si="2"/>
        <v>0</v>
      </c>
      <c r="K27" s="32"/>
      <c r="L27" s="31" t="s">
        <v>12</v>
      </c>
      <c r="M27" s="169"/>
      <c r="N27" s="170"/>
      <c r="O27" s="31" t="s">
        <v>12</v>
      </c>
      <c r="P27" s="169"/>
      <c r="Q27" s="170"/>
      <c r="R27" s="31" t="s">
        <v>12</v>
      </c>
      <c r="S27" s="169"/>
      <c r="T27" s="147"/>
      <c r="U27" s="148"/>
    </row>
    <row r="28" spans="1:21" s="37" customFormat="1" ht="18" customHeight="1" thickBot="1">
      <c r="A28" s="43">
        <v>27</v>
      </c>
      <c r="B28" s="44" t="s">
        <v>42</v>
      </c>
      <c r="C28" s="127"/>
      <c r="D28" s="45" t="str">
        <f>IF(G12=I12,CONCATENATE("Perdant Match ",A12),IF(G12&lt;I12,D12,F12))</f>
        <v>Perdant Match 11</v>
      </c>
      <c r="E28" s="45" t="s">
        <v>5</v>
      </c>
      <c r="F28" s="45" t="str">
        <f>IF(G13=I13,CONCATENATE("Perdant Match ",A13),IF(G13&lt;I13,D13,F13))</f>
        <v>Perdant Match 12</v>
      </c>
      <c r="G28" s="134">
        <f t="shared" si="0"/>
      </c>
      <c r="H28" s="134" t="s">
        <v>12</v>
      </c>
      <c r="I28" s="134">
        <f t="shared" si="1"/>
      </c>
      <c r="J28" s="135">
        <f t="shared" si="2"/>
        <v>0</v>
      </c>
      <c r="K28" s="46"/>
      <c r="L28" s="35" t="s">
        <v>12</v>
      </c>
      <c r="M28" s="177"/>
      <c r="N28" s="178"/>
      <c r="O28" s="35" t="s">
        <v>12</v>
      </c>
      <c r="P28" s="177"/>
      <c r="Q28" s="178"/>
      <c r="R28" s="35" t="s">
        <v>12</v>
      </c>
      <c r="S28" s="177"/>
      <c r="T28" s="153"/>
      <c r="U28" s="154"/>
    </row>
    <row r="29" spans="1:21" s="37" customFormat="1" ht="18" customHeight="1">
      <c r="A29" s="33">
        <v>28</v>
      </c>
      <c r="B29" s="34" t="s">
        <v>43</v>
      </c>
      <c r="C29" s="124"/>
      <c r="D29" s="35" t="str">
        <f>IF(G22=I22,CONCATENATE("Vainqueur Match ",A22),IF(G22&gt;I22,D22,F22))</f>
        <v>Vainqueur Match 21</v>
      </c>
      <c r="E29" s="35" t="s">
        <v>5</v>
      </c>
      <c r="F29" s="35" t="str">
        <f>IF(G23=I23,CONCATENATE("Vainqueur Match ",A23),IF(G23&gt;I23,D23,F23))</f>
        <v>Vainqueur Match 22</v>
      </c>
      <c r="G29" s="136">
        <f t="shared" si="0"/>
      </c>
      <c r="H29" s="136" t="s">
        <v>12</v>
      </c>
      <c r="I29" s="136">
        <f t="shared" si="1"/>
      </c>
      <c r="J29" s="137">
        <f t="shared" si="2"/>
        <v>0</v>
      </c>
      <c r="K29" s="36"/>
      <c r="L29" s="35" t="s">
        <v>12</v>
      </c>
      <c r="M29" s="171"/>
      <c r="N29" s="172"/>
      <c r="O29" s="35" t="s">
        <v>12</v>
      </c>
      <c r="P29" s="171"/>
      <c r="Q29" s="172"/>
      <c r="R29" s="35" t="s">
        <v>12</v>
      </c>
      <c r="S29" s="171"/>
      <c r="T29" s="155"/>
      <c r="U29" s="156"/>
    </row>
    <row r="30" spans="1:21" s="37" customFormat="1" ht="18" customHeight="1" thickBot="1">
      <c r="A30" s="29">
        <v>29</v>
      </c>
      <c r="B30" s="30" t="s">
        <v>43</v>
      </c>
      <c r="C30" s="123"/>
      <c r="D30" s="31" t="str">
        <f>IF(G24=I24,CONCATENATE("Vainqueur Match ",A24),IF(G24&gt;I24,D24,F24))</f>
        <v>Vainqueur Match 23</v>
      </c>
      <c r="E30" s="31" t="s">
        <v>5</v>
      </c>
      <c r="F30" s="31" t="str">
        <f>IF(G25=I25,CONCATENATE("Vainqueur Match ",A25),IF(G25&gt;I25,D25,F25))</f>
        <v>Vainqueur Match 24</v>
      </c>
      <c r="G30" s="31">
        <f t="shared" si="0"/>
      </c>
      <c r="H30" s="31" t="s">
        <v>12</v>
      </c>
      <c r="I30" s="31">
        <f t="shared" si="1"/>
      </c>
      <c r="J30" s="131">
        <f t="shared" si="2"/>
        <v>0</v>
      </c>
      <c r="K30" s="32"/>
      <c r="L30" s="31" t="s">
        <v>12</v>
      </c>
      <c r="M30" s="169"/>
      <c r="N30" s="170"/>
      <c r="O30" s="31" t="s">
        <v>12</v>
      </c>
      <c r="P30" s="169"/>
      <c r="Q30" s="170"/>
      <c r="R30" s="31" t="s">
        <v>12</v>
      </c>
      <c r="S30" s="169"/>
      <c r="T30" s="147"/>
      <c r="U30" s="148"/>
    </row>
    <row r="31" spans="1:21" s="37" customFormat="1" ht="18" customHeight="1">
      <c r="A31" s="33">
        <v>30</v>
      </c>
      <c r="B31" s="34" t="s">
        <v>18</v>
      </c>
      <c r="C31" s="124"/>
      <c r="D31" s="35" t="str">
        <f>IF(G18=I18,CONCATENATE("Perdant Match ",A18),IF(G18&lt;I18,D18,F18))</f>
        <v>Perdant Match 17</v>
      </c>
      <c r="E31" s="35" t="s">
        <v>5</v>
      </c>
      <c r="F31" s="35" t="str">
        <f>IF(G19=I19,CONCATENATE("Perdant Match ",A19),IF(G19&lt;I19,D19,F19))</f>
        <v>Perdant Match 18</v>
      </c>
      <c r="G31" s="45">
        <f t="shared" si="0"/>
      </c>
      <c r="H31" s="45" t="s">
        <v>12</v>
      </c>
      <c r="I31" s="45">
        <f t="shared" si="1"/>
      </c>
      <c r="J31" s="138">
        <f t="shared" si="2"/>
        <v>0</v>
      </c>
      <c r="K31" s="36"/>
      <c r="L31" s="35" t="s">
        <v>12</v>
      </c>
      <c r="M31" s="171"/>
      <c r="N31" s="172"/>
      <c r="O31" s="35" t="s">
        <v>12</v>
      </c>
      <c r="P31" s="171"/>
      <c r="Q31" s="172"/>
      <c r="R31" s="35" t="s">
        <v>12</v>
      </c>
      <c r="S31" s="171"/>
      <c r="T31" s="157"/>
      <c r="U31" s="158"/>
    </row>
    <row r="32" spans="1:21" s="37" customFormat="1" ht="18" customHeight="1" thickBot="1">
      <c r="A32" s="29">
        <v>31</v>
      </c>
      <c r="B32" s="30" t="s">
        <v>18</v>
      </c>
      <c r="C32" s="123"/>
      <c r="D32" s="31" t="str">
        <f>IF(G20=I20,CONCATENATE("Perdant Match ",A20),IF(G20&lt;I20,D20,F20))</f>
        <v>Perdant Match 19</v>
      </c>
      <c r="E32" s="31" t="s">
        <v>5</v>
      </c>
      <c r="F32" s="31" t="str">
        <f>IF(G21=I21,CONCATENATE("Perdant Match ",A21),IF(G21&lt;I21,D21,F21))</f>
        <v>Perdant Match 20</v>
      </c>
      <c r="G32" s="31">
        <f t="shared" si="0"/>
      </c>
      <c r="H32" s="31" t="s">
        <v>12</v>
      </c>
      <c r="I32" s="31">
        <f t="shared" si="1"/>
      </c>
      <c r="J32" s="131">
        <f t="shared" si="2"/>
        <v>0</v>
      </c>
      <c r="K32" s="32"/>
      <c r="L32" s="31" t="s">
        <v>12</v>
      </c>
      <c r="M32" s="169"/>
      <c r="N32" s="170"/>
      <c r="O32" s="31" t="s">
        <v>12</v>
      </c>
      <c r="P32" s="169"/>
      <c r="Q32" s="170"/>
      <c r="R32" s="31" t="s">
        <v>12</v>
      </c>
      <c r="S32" s="169"/>
      <c r="T32" s="147"/>
      <c r="U32" s="148"/>
    </row>
    <row r="33" spans="1:21" s="37" customFormat="1" ht="18" customHeight="1">
      <c r="A33" s="33">
        <v>32</v>
      </c>
      <c r="B33" s="34" t="s">
        <v>44</v>
      </c>
      <c r="C33" s="124"/>
      <c r="D33" s="35" t="str">
        <f>IF(G27=I27,CONCATENATE("Perdant Match ",A27),IF(G27&lt;I27,D27,F27))</f>
        <v>Perdant Match 26</v>
      </c>
      <c r="E33" s="35" t="s">
        <v>5</v>
      </c>
      <c r="F33" s="35" t="str">
        <f>IF(G29=I29,CONCATENATE("Vainqueur Match ",A29),IF(G29&gt;I29,D29,F29))</f>
        <v>Vainqueur Match 28</v>
      </c>
      <c r="G33" s="45">
        <f t="shared" si="0"/>
      </c>
      <c r="H33" s="45" t="s">
        <v>12</v>
      </c>
      <c r="I33" s="45">
        <f t="shared" si="1"/>
      </c>
      <c r="J33" s="138">
        <f t="shared" si="2"/>
        <v>0</v>
      </c>
      <c r="K33" s="36"/>
      <c r="L33" s="35" t="s">
        <v>12</v>
      </c>
      <c r="M33" s="171"/>
      <c r="N33" s="172"/>
      <c r="O33" s="35" t="s">
        <v>12</v>
      </c>
      <c r="P33" s="171"/>
      <c r="Q33" s="172"/>
      <c r="R33" s="35" t="s">
        <v>12</v>
      </c>
      <c r="S33" s="171"/>
      <c r="T33" s="157"/>
      <c r="U33" s="158"/>
    </row>
    <row r="34" spans="1:21" s="37" customFormat="1" ht="18" customHeight="1" thickBot="1">
      <c r="A34" s="29">
        <v>33</v>
      </c>
      <c r="B34" s="30" t="s">
        <v>44</v>
      </c>
      <c r="C34" s="123"/>
      <c r="D34" s="31" t="str">
        <f>IF(G30=I30,CONCATENATE("Vainqueur Match ",A30),IF(G30&gt;I30,D30,F30))</f>
        <v>Vainqueur Match 29</v>
      </c>
      <c r="E34" s="31" t="s">
        <v>5</v>
      </c>
      <c r="F34" s="31" t="str">
        <f>IF(G26=I26,CONCATENATE("Perdant Match ",A26),IF(G26&lt;I26,D26,F26))</f>
        <v>Perdant Match 25</v>
      </c>
      <c r="G34" s="31">
        <f t="shared" si="0"/>
      </c>
      <c r="H34" s="31" t="s">
        <v>12</v>
      </c>
      <c r="I34" s="31">
        <f t="shared" si="1"/>
      </c>
      <c r="J34" s="131">
        <f t="shared" si="2"/>
        <v>0</v>
      </c>
      <c r="K34" s="32"/>
      <c r="L34" s="31" t="s">
        <v>12</v>
      </c>
      <c r="M34" s="169"/>
      <c r="N34" s="170"/>
      <c r="O34" s="31" t="s">
        <v>12</v>
      </c>
      <c r="P34" s="169"/>
      <c r="Q34" s="170"/>
      <c r="R34" s="31" t="s">
        <v>12</v>
      </c>
      <c r="S34" s="169"/>
      <c r="T34" s="147"/>
      <c r="U34" s="148"/>
    </row>
    <row r="35" spans="1:21" s="37" customFormat="1" ht="18" customHeight="1">
      <c r="A35" s="33">
        <v>34</v>
      </c>
      <c r="B35" s="34" t="s">
        <v>20</v>
      </c>
      <c r="C35" s="124"/>
      <c r="D35" s="35" t="str">
        <f>IF(G22=I22,CONCATENATE("Perdant Match ",A22),IF(G22&lt;I22,D22,F22))</f>
        <v>Perdant Match 21</v>
      </c>
      <c r="E35" s="35" t="s">
        <v>5</v>
      </c>
      <c r="F35" s="35" t="str">
        <f>IF(G23=I23,CONCATENATE("Perdant Match ",A23),IF(G23&lt;I23,D23,F23))</f>
        <v>Perdant Match 22</v>
      </c>
      <c r="G35" s="23">
        <f t="shared" si="0"/>
      </c>
      <c r="H35" s="23" t="s">
        <v>12</v>
      </c>
      <c r="I35" s="23">
        <f t="shared" si="1"/>
      </c>
      <c r="J35" s="139">
        <f t="shared" si="2"/>
        <v>0</v>
      </c>
      <c r="K35" s="36"/>
      <c r="L35" s="35" t="s">
        <v>12</v>
      </c>
      <c r="M35" s="171"/>
      <c r="N35" s="172"/>
      <c r="O35" s="35" t="s">
        <v>12</v>
      </c>
      <c r="P35" s="171"/>
      <c r="Q35" s="172"/>
      <c r="R35" s="35" t="s">
        <v>12</v>
      </c>
      <c r="S35" s="171"/>
      <c r="T35" s="159"/>
      <c r="U35" s="160"/>
    </row>
    <row r="36" spans="1:21" s="37" customFormat="1" ht="18" customHeight="1" thickBot="1">
      <c r="A36" s="29">
        <v>35</v>
      </c>
      <c r="B36" s="30" t="s">
        <v>20</v>
      </c>
      <c r="C36" s="123"/>
      <c r="D36" s="31" t="str">
        <f>IF(G24=I24,CONCATENATE("Perdant Match ",A24),IF(G24&lt;I24,D24,F24))</f>
        <v>Perdant Match 23</v>
      </c>
      <c r="E36" s="31" t="s">
        <v>5</v>
      </c>
      <c r="F36" s="31" t="str">
        <f>IF(G25=I25,CONCATENATE("Perdant Match ",A25),IF(G25&lt;I25,D25,F25))</f>
        <v>Perdant Match 24</v>
      </c>
      <c r="G36" s="31">
        <f t="shared" si="0"/>
      </c>
      <c r="H36" s="31" t="s">
        <v>12</v>
      </c>
      <c r="I36" s="31">
        <f t="shared" si="1"/>
      </c>
      <c r="J36" s="131">
        <f t="shared" si="2"/>
        <v>0</v>
      </c>
      <c r="K36" s="32"/>
      <c r="L36" s="31" t="s">
        <v>12</v>
      </c>
      <c r="M36" s="169"/>
      <c r="N36" s="170"/>
      <c r="O36" s="31" t="s">
        <v>12</v>
      </c>
      <c r="P36" s="169"/>
      <c r="Q36" s="170"/>
      <c r="R36" s="31" t="s">
        <v>12</v>
      </c>
      <c r="S36" s="169"/>
      <c r="T36" s="147"/>
      <c r="U36" s="148"/>
    </row>
    <row r="37" spans="1:21" s="37" customFormat="1" ht="18" customHeight="1">
      <c r="A37" s="181">
        <v>36</v>
      </c>
      <c r="B37" s="34" t="s">
        <v>21</v>
      </c>
      <c r="C37" s="124"/>
      <c r="D37" s="35" t="str">
        <f>IF(G26=I26,CONCATENATE("Vainqueur Match ",A26),IF(G26&gt;I26,D26,F26))</f>
        <v>Vainqueur Match 25</v>
      </c>
      <c r="E37" s="35" t="s">
        <v>5</v>
      </c>
      <c r="F37" s="35" t="str">
        <f>IF(G33=I33,CONCATENATE("Vainqueur Match ",A33),IF(G33&gt;I33,D33,F33))</f>
        <v>Vainqueur Match 32</v>
      </c>
      <c r="G37" s="35">
        <f t="shared" si="0"/>
      </c>
      <c r="H37" s="35" t="s">
        <v>12</v>
      </c>
      <c r="I37" s="35">
        <f t="shared" si="1"/>
      </c>
      <c r="J37" s="132">
        <f t="shared" si="2"/>
        <v>0</v>
      </c>
      <c r="K37" s="36"/>
      <c r="L37" s="35" t="s">
        <v>12</v>
      </c>
      <c r="M37" s="171"/>
      <c r="N37" s="172"/>
      <c r="O37" s="35" t="s">
        <v>12</v>
      </c>
      <c r="P37" s="171"/>
      <c r="Q37" s="172"/>
      <c r="R37" s="35" t="s">
        <v>12</v>
      </c>
      <c r="S37" s="171"/>
      <c r="T37" s="149"/>
      <c r="U37" s="150"/>
    </row>
    <row r="38" spans="1:21" ht="18" customHeight="1" thickBot="1">
      <c r="A38" s="182">
        <v>37</v>
      </c>
      <c r="B38" s="30" t="s">
        <v>21</v>
      </c>
      <c r="C38" s="123"/>
      <c r="D38" s="31" t="str">
        <f>IF(G27=I27,CONCATENATE("Vainqueur Match ",A27),IF(G27&gt;I27,D27,F27))</f>
        <v>Vainqueur Match 26</v>
      </c>
      <c r="E38" s="31" t="s">
        <v>5</v>
      </c>
      <c r="F38" s="31" t="str">
        <f>IF(G34=I34,CONCATENATE("Vainqueur Match ",A34),IF(G34&gt;I34,D34,F34))</f>
        <v>Vainqueur Match 33</v>
      </c>
      <c r="G38" s="31">
        <f t="shared" si="0"/>
      </c>
      <c r="H38" s="31" t="s">
        <v>12</v>
      </c>
      <c r="I38" s="31">
        <f t="shared" si="1"/>
      </c>
      <c r="J38" s="131">
        <f t="shared" si="2"/>
        <v>0</v>
      </c>
      <c r="K38" s="32"/>
      <c r="L38" s="31" t="s">
        <v>12</v>
      </c>
      <c r="M38" s="169"/>
      <c r="N38" s="170"/>
      <c r="O38" s="31" t="s">
        <v>12</v>
      </c>
      <c r="P38" s="169"/>
      <c r="Q38" s="170"/>
      <c r="R38" s="31" t="s">
        <v>12</v>
      </c>
      <c r="S38" s="169"/>
      <c r="T38" s="147"/>
      <c r="U38" s="148"/>
    </row>
    <row r="39" spans="1:21" ht="18" customHeight="1">
      <c r="A39" s="181">
        <v>38</v>
      </c>
      <c r="B39" s="34" t="s">
        <v>22</v>
      </c>
      <c r="C39" s="124"/>
      <c r="D39" s="35" t="str">
        <f>IF(G31=I31,CONCATENATE("Perdant Match ",A31),IF(G31&lt;I31,D31,F31))</f>
        <v>Perdant Match 30</v>
      </c>
      <c r="E39" s="35" t="s">
        <v>5</v>
      </c>
      <c r="F39" s="35" t="str">
        <f>IF(G32=I32,CONCATENATE("Perdant Match ",A32),IF(G32&lt;I32,D32,F32))</f>
        <v>Perdant Match 31</v>
      </c>
      <c r="G39" s="35">
        <f t="shared" si="0"/>
      </c>
      <c r="H39" s="35" t="s">
        <v>12</v>
      </c>
      <c r="I39" s="35">
        <f t="shared" si="1"/>
      </c>
      <c r="J39" s="132">
        <f t="shared" si="2"/>
        <v>0</v>
      </c>
      <c r="K39" s="36"/>
      <c r="L39" s="35" t="s">
        <v>12</v>
      </c>
      <c r="M39" s="171"/>
      <c r="N39" s="172"/>
      <c r="O39" s="35" t="s">
        <v>12</v>
      </c>
      <c r="P39" s="171"/>
      <c r="Q39" s="172"/>
      <c r="R39" s="35" t="s">
        <v>12</v>
      </c>
      <c r="S39" s="171"/>
      <c r="T39" s="149"/>
      <c r="U39" s="150"/>
    </row>
    <row r="40" spans="1:21" ht="18" customHeight="1">
      <c r="A40" s="183">
        <v>39</v>
      </c>
      <c r="B40" s="27" t="s">
        <v>23</v>
      </c>
      <c r="C40" s="126"/>
      <c r="D40" s="24" t="str">
        <f>IF(G31=I31,CONCATENATE("Vainqueur Match ",A31),IF(G31&gt;I31,D31,F31))</f>
        <v>Vainqueur Match 30</v>
      </c>
      <c r="E40" s="24" t="s">
        <v>5</v>
      </c>
      <c r="F40" s="24" t="str">
        <f>IF(G32=I32,CONCATENATE("Vainqueur Match ",A32),IF(G32&gt;I32,D32,F32))</f>
        <v>Vainqueur Match 31</v>
      </c>
      <c r="G40" s="24">
        <f t="shared" si="0"/>
      </c>
      <c r="H40" s="24" t="s">
        <v>12</v>
      </c>
      <c r="I40" s="24">
        <f t="shared" si="1"/>
      </c>
      <c r="J40" s="133">
        <f t="shared" si="2"/>
        <v>0</v>
      </c>
      <c r="K40" s="28"/>
      <c r="L40" s="24" t="s">
        <v>12</v>
      </c>
      <c r="M40" s="175"/>
      <c r="N40" s="176"/>
      <c r="O40" s="24" t="s">
        <v>12</v>
      </c>
      <c r="P40" s="175"/>
      <c r="Q40" s="176"/>
      <c r="R40" s="24" t="s">
        <v>12</v>
      </c>
      <c r="S40" s="175"/>
      <c r="T40" s="151"/>
      <c r="U40" s="152"/>
    </row>
    <row r="41" spans="1:21" ht="18" customHeight="1">
      <c r="A41" s="183">
        <v>40</v>
      </c>
      <c r="B41" s="27" t="s">
        <v>24</v>
      </c>
      <c r="C41" s="126"/>
      <c r="D41" s="24" t="str">
        <f>IF(G35=I35,CONCATENATE("Perdant Match ",A35),IF(G35&lt;I35,D35,F35))</f>
        <v>Perdant Match 34</v>
      </c>
      <c r="E41" s="24" t="s">
        <v>5</v>
      </c>
      <c r="F41" s="24" t="str">
        <f>IF(G36=I36,CONCATENATE("Perdant Match ",A36),IF(G36&lt;I36,D36,F36))</f>
        <v>Perdant Match 35</v>
      </c>
      <c r="G41" s="140">
        <f t="shared" si="0"/>
      </c>
      <c r="H41" s="140" t="s">
        <v>12</v>
      </c>
      <c r="I41" s="140">
        <f t="shared" si="1"/>
      </c>
      <c r="J41" s="141">
        <f t="shared" si="2"/>
        <v>0</v>
      </c>
      <c r="K41" s="28"/>
      <c r="L41" s="24" t="s">
        <v>12</v>
      </c>
      <c r="M41" s="175"/>
      <c r="N41" s="176"/>
      <c r="O41" s="24" t="s">
        <v>12</v>
      </c>
      <c r="P41" s="175"/>
      <c r="Q41" s="176"/>
      <c r="R41" s="24" t="s">
        <v>12</v>
      </c>
      <c r="S41" s="175"/>
      <c r="T41" s="161"/>
      <c r="U41" s="162"/>
    </row>
    <row r="42" spans="1:21" ht="18" customHeight="1">
      <c r="A42" s="183">
        <v>41</v>
      </c>
      <c r="B42" s="27" t="s">
        <v>25</v>
      </c>
      <c r="C42" s="126"/>
      <c r="D42" s="24" t="str">
        <f>IF(G35=I35,CONCATENATE("Vainqueur Match ",A35),IF(G35&gt;I35,D35,F35))</f>
        <v>Vainqueur Match 34</v>
      </c>
      <c r="E42" s="24" t="s">
        <v>5</v>
      </c>
      <c r="F42" s="24" t="str">
        <f>IF(G36=I36,CONCATENATE("Vainqueur Match ",A36),IF(G36&gt;I36,D36,F36))</f>
        <v>Vainqueur Match 35</v>
      </c>
      <c r="G42" s="24">
        <f t="shared" si="0"/>
      </c>
      <c r="H42" s="24" t="s">
        <v>12</v>
      </c>
      <c r="I42" s="24">
        <f t="shared" si="1"/>
      </c>
      <c r="J42" s="133">
        <f t="shared" si="2"/>
        <v>0</v>
      </c>
      <c r="K42" s="28"/>
      <c r="L42" s="24" t="s">
        <v>12</v>
      </c>
      <c r="M42" s="175"/>
      <c r="N42" s="176"/>
      <c r="O42" s="24" t="s">
        <v>12</v>
      </c>
      <c r="P42" s="175"/>
      <c r="Q42" s="176"/>
      <c r="R42" s="24" t="s">
        <v>12</v>
      </c>
      <c r="S42" s="175"/>
      <c r="T42" s="151"/>
      <c r="U42" s="152"/>
    </row>
    <row r="43" spans="1:21" ht="18" customHeight="1">
      <c r="A43" s="183">
        <v>42</v>
      </c>
      <c r="B43" s="27" t="s">
        <v>26</v>
      </c>
      <c r="C43" s="126"/>
      <c r="D43" s="24" t="str">
        <f>IF(G29=I29,CONCATENATE("Perdant Match ",A29),IF(G29&lt;I29,D29,F29))</f>
        <v>Perdant Match 28</v>
      </c>
      <c r="E43" s="24" t="s">
        <v>5</v>
      </c>
      <c r="F43" s="24" t="str">
        <f>IF(G30=I30,CONCATENATE("Perdant Match ",A30),IF(G30&lt;I30,D30,F30))</f>
        <v>Perdant Match 29</v>
      </c>
      <c r="G43" s="24">
        <f t="shared" si="0"/>
      </c>
      <c r="H43" s="24" t="s">
        <v>12</v>
      </c>
      <c r="I43" s="24">
        <f t="shared" si="1"/>
      </c>
      <c r="J43" s="133">
        <f t="shared" si="2"/>
        <v>0</v>
      </c>
      <c r="K43" s="28"/>
      <c r="L43" s="24" t="s">
        <v>12</v>
      </c>
      <c r="M43" s="175"/>
      <c r="N43" s="176"/>
      <c r="O43" s="24" t="s">
        <v>12</v>
      </c>
      <c r="P43" s="175"/>
      <c r="Q43" s="176"/>
      <c r="R43" s="24" t="s">
        <v>12</v>
      </c>
      <c r="S43" s="175"/>
      <c r="T43" s="151"/>
      <c r="U43" s="152"/>
    </row>
    <row r="44" spans="1:21" ht="18" customHeight="1">
      <c r="A44" s="183">
        <v>43</v>
      </c>
      <c r="B44" s="27" t="s">
        <v>27</v>
      </c>
      <c r="C44" s="126"/>
      <c r="D44" s="24" t="str">
        <f>IF(G33=I33,CONCATENATE("Perdant Match ",A33),IF(G33&lt;I33,D33,F33))</f>
        <v>Perdant Match 32</v>
      </c>
      <c r="E44" s="24" t="s">
        <v>5</v>
      </c>
      <c r="F44" s="24" t="str">
        <f>IF(G34=I34,CONCATENATE("Perdant Match ",A34),IF(G34&lt;I34,D34,F34))</f>
        <v>Perdant Match 33</v>
      </c>
      <c r="G44" s="24">
        <f t="shared" si="0"/>
      </c>
      <c r="H44" s="24" t="s">
        <v>12</v>
      </c>
      <c r="I44" s="24">
        <f t="shared" si="1"/>
      </c>
      <c r="J44" s="133">
        <f t="shared" si="2"/>
        <v>0</v>
      </c>
      <c r="K44" s="28"/>
      <c r="L44" s="24" t="s">
        <v>12</v>
      </c>
      <c r="M44" s="175"/>
      <c r="N44" s="176"/>
      <c r="O44" s="24" t="s">
        <v>12</v>
      </c>
      <c r="P44" s="175"/>
      <c r="Q44" s="176"/>
      <c r="R44" s="24" t="s">
        <v>12</v>
      </c>
      <c r="S44" s="175"/>
      <c r="T44" s="151"/>
      <c r="U44" s="152"/>
    </row>
    <row r="45" spans="1:21" ht="18" customHeight="1">
      <c r="A45" s="26">
        <v>44</v>
      </c>
      <c r="B45" s="27" t="s">
        <v>28</v>
      </c>
      <c r="C45" s="126"/>
      <c r="D45" s="24" t="str">
        <f>IF(G37=I37,CONCATENATE("Perdant Match ",A37),IF(G37&lt;I37,D37,F37))</f>
        <v>Perdant Match 36</v>
      </c>
      <c r="E45" s="24" t="s">
        <v>5</v>
      </c>
      <c r="F45" s="24" t="str">
        <f>IF(G38=I38,CONCATENATE("Perdant Match ",A38),IF(G38&lt;I38,D38,F38))</f>
        <v>Perdant Match 37</v>
      </c>
      <c r="G45" s="24">
        <f t="shared" si="0"/>
      </c>
      <c r="H45" s="24" t="s">
        <v>12</v>
      </c>
      <c r="I45" s="24">
        <f t="shared" si="1"/>
      </c>
      <c r="J45" s="133">
        <f t="shared" si="2"/>
        <v>0</v>
      </c>
      <c r="K45" s="28"/>
      <c r="L45" s="24" t="s">
        <v>12</v>
      </c>
      <c r="M45" s="175"/>
      <c r="N45" s="176"/>
      <c r="O45" s="24" t="s">
        <v>12</v>
      </c>
      <c r="P45" s="175"/>
      <c r="Q45" s="176"/>
      <c r="R45" s="24" t="s">
        <v>12</v>
      </c>
      <c r="S45" s="175"/>
      <c r="T45" s="151"/>
      <c r="U45" s="152"/>
    </row>
    <row r="46" spans="1:21" ht="18" customHeight="1" thickBot="1">
      <c r="A46" s="38">
        <v>45</v>
      </c>
      <c r="B46" s="39" t="s">
        <v>29</v>
      </c>
      <c r="C46" s="128"/>
      <c r="D46" s="40" t="str">
        <f>IF(G37=I37,CONCATENATE("Vainqueur Match ",A37),IF(G37&gt;I37,D37,F37))</f>
        <v>Vainqueur Match 36</v>
      </c>
      <c r="E46" s="40" t="s">
        <v>5</v>
      </c>
      <c r="F46" s="40" t="str">
        <f>IF(G38=I38,CONCATENATE("Vainqueur Match ",A38),IF(G38&gt;I38,D38,F38))</f>
        <v>Vainqueur Match 37</v>
      </c>
      <c r="G46" s="40">
        <f t="shared" si="0"/>
      </c>
      <c r="H46" s="40" t="s">
        <v>12</v>
      </c>
      <c r="I46" s="40">
        <f t="shared" si="1"/>
      </c>
      <c r="J46" s="142">
        <f t="shared" si="2"/>
        <v>0</v>
      </c>
      <c r="K46" s="41"/>
      <c r="L46" s="40" t="s">
        <v>12</v>
      </c>
      <c r="M46" s="179"/>
      <c r="N46" s="180"/>
      <c r="O46" s="40" t="s">
        <v>12</v>
      </c>
      <c r="P46" s="179"/>
      <c r="Q46" s="180"/>
      <c r="R46" s="40" t="s">
        <v>12</v>
      </c>
      <c r="S46" s="179"/>
      <c r="T46" s="163"/>
      <c r="U46" s="164"/>
    </row>
    <row r="47" ht="18" customHeight="1" thickTop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 sheet="1"/>
  <printOptions horizontalCentered="1" verticalCentered="1"/>
  <pageMargins left="0.1968503937007874" right="0.1968503937007874" top="0.1968503937007874" bottom="0.1968503937007874" header="0" footer="0"/>
  <pageSetup horizontalDpi="360" verticalDpi="360" orientation="portrait" paperSize="9" scale="67" r:id="rId1"/>
  <ignoredErrors>
    <ignoredError sqref="F23:F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43">
      <selection activeCell="B29" sqref="B29"/>
    </sheetView>
  </sheetViews>
  <sheetFormatPr defaultColWidth="11.421875" defaultRowHeight="15"/>
  <cols>
    <col min="1" max="1" width="11.421875" style="47" customWidth="1"/>
    <col min="2" max="2" width="12.00390625" style="47" bestFit="1" customWidth="1"/>
    <col min="3" max="3" width="12.421875" style="47" bestFit="1" customWidth="1"/>
    <col min="4" max="5" width="12.7109375" style="47" bestFit="1" customWidth="1"/>
    <col min="6" max="6" width="11.421875" style="47" customWidth="1"/>
    <col min="7" max="10" width="12.7109375" style="47" bestFit="1" customWidth="1"/>
    <col min="11" max="11" width="12.421875" style="47" bestFit="1" customWidth="1"/>
    <col min="12" max="16384" width="11.421875" style="47" customWidth="1"/>
  </cols>
  <sheetData>
    <row r="1" spans="5:9" ht="15" customHeight="1">
      <c r="E1" s="193" t="s">
        <v>55</v>
      </c>
      <c r="F1" s="193"/>
      <c r="G1" s="193"/>
      <c r="H1" s="193"/>
      <c r="I1" s="194"/>
    </row>
    <row r="2" spans="5:9" ht="15" customHeight="1">
      <c r="E2" s="193"/>
      <c r="F2" s="193"/>
      <c r="G2" s="193"/>
      <c r="H2" s="193"/>
      <c r="I2" s="194"/>
    </row>
    <row r="3" spans="5:9" ht="15" customHeight="1">
      <c r="E3" s="194"/>
      <c r="F3" s="194"/>
      <c r="G3" s="194"/>
      <c r="H3" s="194"/>
      <c r="I3" s="194"/>
    </row>
    <row r="4" ht="15" customHeight="1"/>
    <row r="5" spans="2:12" ht="15" customHeight="1">
      <c r="B5" s="48" t="str">
        <f>CONCATENATE(Matchs_18!D8)</f>
        <v>Rang 1</v>
      </c>
      <c r="C5" s="49"/>
      <c r="D5" s="49"/>
      <c r="E5" s="49"/>
      <c r="F5" s="50"/>
      <c r="G5" s="50"/>
      <c r="H5" s="50"/>
      <c r="I5" s="50"/>
      <c r="J5" s="50"/>
      <c r="K5" s="50"/>
      <c r="L5" s="51"/>
    </row>
    <row r="6" spans="2:12" ht="15" customHeight="1">
      <c r="B6" s="52"/>
      <c r="C6" s="49"/>
      <c r="D6" s="49"/>
      <c r="E6" s="49"/>
      <c r="F6" s="50"/>
      <c r="G6" s="50"/>
      <c r="H6" s="50"/>
      <c r="I6" s="50"/>
      <c r="J6" s="50"/>
      <c r="K6" s="50"/>
      <c r="L6" s="48" t="str">
        <f>CONCATENATE(Matchs_18!D12)</f>
        <v>Perdant Match 6</v>
      </c>
    </row>
    <row r="7" spans="1:12" ht="15" customHeight="1">
      <c r="A7" s="53" t="str">
        <f>CONCATENATE(Matchs_18!D2)</f>
        <v>Rang 17</v>
      </c>
      <c r="B7" s="54">
        <v>7</v>
      </c>
      <c r="C7" s="55" t="str">
        <f>CONCATENATE(Matchs_18!D14)</f>
        <v>Vainqueur Match 7</v>
      </c>
      <c r="D7" s="49"/>
      <c r="E7" s="49"/>
      <c r="F7" s="50"/>
      <c r="G7" s="50"/>
      <c r="H7" s="50"/>
      <c r="I7" s="50"/>
      <c r="J7" s="50"/>
      <c r="K7" s="50"/>
      <c r="L7" s="56"/>
    </row>
    <row r="8" spans="1:12" ht="15" customHeight="1">
      <c r="A8" s="57"/>
      <c r="B8" s="99" t="str">
        <f>CONCATENATE("(",Matchs_18!G8," : ",Matchs_18!I8,")")</f>
        <v>( : )</v>
      </c>
      <c r="C8" s="52"/>
      <c r="D8" s="49"/>
      <c r="E8" s="49"/>
      <c r="F8" s="50"/>
      <c r="G8" s="50"/>
      <c r="H8" s="50"/>
      <c r="I8" s="50"/>
      <c r="J8" s="50"/>
      <c r="K8" s="59" t="str">
        <f>CONCATENATE(Matchs_18!D18)</f>
        <v>Vainqueur Match 11</v>
      </c>
      <c r="L8" s="60">
        <v>11</v>
      </c>
    </row>
    <row r="9" spans="1:12" ht="15" customHeight="1">
      <c r="A9" s="54">
        <v>1</v>
      </c>
      <c r="B9" s="61" t="str">
        <f>CONCATENATE(Matchs_18!F8)</f>
        <v>Vainqueur Match 1</v>
      </c>
      <c r="C9" s="58"/>
      <c r="D9" s="49"/>
      <c r="E9" s="49"/>
      <c r="F9" s="50"/>
      <c r="G9" s="50"/>
      <c r="H9" s="50"/>
      <c r="I9" s="50"/>
      <c r="J9" s="50"/>
      <c r="K9" s="62"/>
      <c r="L9" s="189" t="str">
        <f>CONCATENATE("(",Matchs_18!G12," : ",Matchs_18!I12,")")</f>
        <v>( : )</v>
      </c>
    </row>
    <row r="10" spans="1:12" ht="15" customHeight="1">
      <c r="A10" s="184" t="str">
        <f>CONCATENATE("(",Matchs_18!G2," : ",Matchs_18!I2,")")</f>
        <v>( : )</v>
      </c>
      <c r="B10" s="64"/>
      <c r="C10" s="58"/>
      <c r="D10" s="49"/>
      <c r="E10" s="49"/>
      <c r="F10" s="50"/>
      <c r="G10" s="50"/>
      <c r="H10" s="50"/>
      <c r="I10" s="50"/>
      <c r="J10" s="50"/>
      <c r="K10" s="65"/>
      <c r="L10" s="66" t="str">
        <f>CONCATENATE(Matchs_18!F12)</f>
        <v>Perdant Match 1</v>
      </c>
    </row>
    <row r="11" spans="1:12" ht="15" customHeight="1">
      <c r="A11" s="59" t="str">
        <f>CONCATENATE(Matchs_18!F2)</f>
        <v>Rang 16</v>
      </c>
      <c r="B11" s="49"/>
      <c r="C11" s="54">
        <v>13</v>
      </c>
      <c r="D11" s="55" t="str">
        <f>CONCATENATE(Matchs_18!D26)</f>
        <v>Vainqueur Match 13</v>
      </c>
      <c r="E11" s="49"/>
      <c r="F11" s="50"/>
      <c r="G11" s="50"/>
      <c r="H11" s="50"/>
      <c r="I11" s="50"/>
      <c r="J11" s="50"/>
      <c r="K11" s="65"/>
      <c r="L11" s="64"/>
    </row>
    <row r="12" spans="1:12" ht="15" customHeight="1">
      <c r="A12" s="50"/>
      <c r="B12" s="49"/>
      <c r="C12" s="99" t="str">
        <f>CONCATENATE("(",Matchs_18!G14," : ",Matchs_18!I14,")")</f>
        <v>( : )</v>
      </c>
      <c r="D12" s="52"/>
      <c r="E12" s="49"/>
      <c r="F12" s="50"/>
      <c r="G12" s="50"/>
      <c r="H12" s="50"/>
      <c r="I12" s="50"/>
      <c r="J12" s="59" t="str">
        <f>CONCATENATE(Matchs_18!D22)</f>
        <v>Vainqueur Match 17</v>
      </c>
      <c r="K12" s="60">
        <v>17</v>
      </c>
      <c r="L12" s="51"/>
    </row>
    <row r="13" spans="1:12" ht="15" customHeight="1">
      <c r="A13" s="50"/>
      <c r="B13" s="67" t="str">
        <f>CONCATENATE(Matchs_18!D9)</f>
        <v>Rang 9</v>
      </c>
      <c r="C13" s="58"/>
      <c r="D13" s="58"/>
      <c r="E13" s="49"/>
      <c r="F13" s="50"/>
      <c r="G13" s="50"/>
      <c r="H13" s="50"/>
      <c r="I13" s="50"/>
      <c r="J13" s="62"/>
      <c r="K13" s="188" t="str">
        <f>CONCATENATE("(",Matchs_18!G18," : ",Matchs_18!I18,")")</f>
        <v>( : )</v>
      </c>
      <c r="L13" s="51"/>
    </row>
    <row r="14" spans="1:11" ht="15" customHeight="1">
      <c r="A14" s="50"/>
      <c r="B14" s="52"/>
      <c r="C14" s="58"/>
      <c r="D14" s="58"/>
      <c r="E14" s="49"/>
      <c r="F14" s="50"/>
      <c r="G14" s="50"/>
      <c r="H14" s="55" t="str">
        <f>CONCATENATE(Matchs_18!D33)</f>
        <v>Perdant Match 26</v>
      </c>
      <c r="I14" s="50"/>
      <c r="J14" s="65"/>
      <c r="K14" s="63"/>
    </row>
    <row r="15" spans="1:11" ht="15" customHeight="1">
      <c r="A15" s="50"/>
      <c r="B15" s="54">
        <v>8</v>
      </c>
      <c r="C15" s="61" t="str">
        <f>CONCATENATE(Matchs_18!F14)</f>
        <v>Vainqueur Match 8</v>
      </c>
      <c r="D15" s="58"/>
      <c r="E15" s="49"/>
      <c r="F15" s="50"/>
      <c r="G15" s="50"/>
      <c r="H15" s="56"/>
      <c r="I15" s="50"/>
      <c r="J15" s="68"/>
      <c r="K15" s="65"/>
    </row>
    <row r="16" spans="1:12" ht="15" customHeight="1">
      <c r="A16" s="53"/>
      <c r="B16" s="99" t="str">
        <f>CONCATENATE("(",Matchs_18!G9," : ",Matchs_18!I9,")")</f>
        <v>( : )</v>
      </c>
      <c r="C16" s="64"/>
      <c r="D16" s="58"/>
      <c r="E16" s="49"/>
      <c r="F16" s="69" t="s">
        <v>30</v>
      </c>
      <c r="G16" s="50"/>
      <c r="H16" s="65"/>
      <c r="I16" s="59" t="str">
        <f>CONCATENATE(Matchs_18!D29)</f>
        <v>Vainqueur Match 21</v>
      </c>
      <c r="J16" s="60">
        <v>21</v>
      </c>
      <c r="K16" s="66" t="str">
        <f>CONCATENATE(Matchs_18!F18)</f>
        <v>Perdant Match 5</v>
      </c>
      <c r="L16" s="70"/>
    </row>
    <row r="17" spans="2:12" ht="15" customHeight="1">
      <c r="B17" s="71" t="str">
        <f>CONCATENATE(Matchs_18!F9)</f>
        <v>Rang 8</v>
      </c>
      <c r="C17" s="49"/>
      <c r="D17" s="58"/>
      <c r="E17" s="49"/>
      <c r="F17" s="72"/>
      <c r="G17" s="50"/>
      <c r="H17" s="65"/>
      <c r="I17" s="62"/>
      <c r="J17" s="185" t="str">
        <f>CONCATENATE("(",Matchs_18!G22," : ",Matchs_18!I22,")")</f>
        <v>( : )</v>
      </c>
      <c r="K17" s="64"/>
      <c r="L17" s="70"/>
    </row>
    <row r="18" spans="2:12" ht="15" customHeight="1">
      <c r="B18" s="64"/>
      <c r="C18" s="49"/>
      <c r="D18" s="73"/>
      <c r="E18" s="49"/>
      <c r="F18" s="50"/>
      <c r="G18" s="50"/>
      <c r="H18" s="74"/>
      <c r="I18" s="65"/>
      <c r="J18" s="63"/>
      <c r="K18" s="50"/>
      <c r="L18" s="70"/>
    </row>
    <row r="19" spans="2:12" ht="15" customHeight="1">
      <c r="B19" s="49"/>
      <c r="C19" s="49"/>
      <c r="D19" s="54">
        <v>25</v>
      </c>
      <c r="E19" s="55" t="str">
        <f>CONCATENATE(Matchs_18!D37)</f>
        <v>Vainqueur Match 25</v>
      </c>
      <c r="F19" s="187" t="str">
        <f>CONCATENATE("(",Matchs_18!G37," : ",Matchs_18!I37,")")</f>
        <v>( : )</v>
      </c>
      <c r="G19" s="59" t="str">
        <f>CONCATENATE(Matchs_18!F37)</f>
        <v>Vainqueur Match 32</v>
      </c>
      <c r="H19" s="60">
        <v>32</v>
      </c>
      <c r="I19" s="65"/>
      <c r="J19" s="65"/>
      <c r="K19" s="50"/>
      <c r="L19" s="75"/>
    </row>
    <row r="20" spans="2:12" ht="15" customHeight="1">
      <c r="B20" s="49"/>
      <c r="C20" s="49"/>
      <c r="D20" s="99" t="str">
        <f>CONCATENATE("(",Matchs_18!G26," : ",Matchs_18!I26,")")</f>
        <v>( : )</v>
      </c>
      <c r="E20" s="64"/>
      <c r="F20" s="76">
        <v>36</v>
      </c>
      <c r="G20" s="52"/>
      <c r="H20" s="188" t="str">
        <f>CONCATENATE("(",Matchs_18!G33," : ",Matchs_18!I33,")")</f>
        <v>( : )</v>
      </c>
      <c r="I20" s="65"/>
      <c r="J20" s="66" t="str">
        <f>CONCATENATE(Matchs_18!F22)</f>
        <v>Perdant Match 14</v>
      </c>
      <c r="K20" s="50"/>
      <c r="L20" s="51"/>
    </row>
    <row r="21" spans="2:12" ht="15" customHeight="1">
      <c r="B21" s="48" t="str">
        <f>CONCATENATE(Matchs_18!D10)</f>
        <v>Rang 5</v>
      </c>
      <c r="C21" s="49"/>
      <c r="D21" s="58"/>
      <c r="E21" s="49"/>
      <c r="G21" s="50"/>
      <c r="H21" s="63"/>
      <c r="I21" s="65"/>
      <c r="J21" s="64"/>
      <c r="K21" s="50"/>
      <c r="L21" s="51"/>
    </row>
    <row r="22" spans="2:11" ht="15" customHeight="1">
      <c r="B22" s="52"/>
      <c r="C22" s="49"/>
      <c r="D22" s="58"/>
      <c r="E22" s="49"/>
      <c r="F22" s="50"/>
      <c r="G22" s="50"/>
      <c r="H22" s="65"/>
      <c r="I22" s="65"/>
      <c r="J22" s="50"/>
      <c r="K22" s="50"/>
    </row>
    <row r="23" spans="1:12" ht="15" customHeight="1">
      <c r="A23" s="50"/>
      <c r="B23" s="54">
        <v>9</v>
      </c>
      <c r="C23" s="55" t="str">
        <f>CONCATENATE(Matchs_18!D15)</f>
        <v>Vainqueur Match 9</v>
      </c>
      <c r="D23" s="58"/>
      <c r="E23" s="49"/>
      <c r="F23" s="50"/>
      <c r="G23" s="50"/>
      <c r="H23" s="65"/>
      <c r="I23" s="65"/>
      <c r="J23" s="50"/>
      <c r="K23" s="50"/>
      <c r="L23" s="70"/>
    </row>
    <row r="24" spans="1:12" ht="15" customHeight="1">
      <c r="A24" s="50"/>
      <c r="B24" s="99" t="str">
        <f>CONCATENATE("(",Matchs_18!G10," : ",Matchs_18!I10,")")</f>
        <v>( : )</v>
      </c>
      <c r="C24" s="52"/>
      <c r="D24" s="58"/>
      <c r="E24" s="49"/>
      <c r="F24" s="50"/>
      <c r="G24" s="50"/>
      <c r="H24" s="77" t="str">
        <f>CONCATENATE(Matchs_18!F33)</f>
        <v>Vainqueur Match 28</v>
      </c>
      <c r="I24" s="60">
        <v>28</v>
      </c>
      <c r="J24" s="50"/>
      <c r="K24" s="55" t="str">
        <f>CONCATENATE(Matchs_18!D19)</f>
        <v>Perdant Match 4</v>
      </c>
      <c r="L24" s="70"/>
    </row>
    <row r="25" spans="1:12" ht="15" customHeight="1">
      <c r="A25" s="50"/>
      <c r="B25" s="71" t="str">
        <f>CONCATENATE(Matchs_18!F10)</f>
        <v>Rang 12</v>
      </c>
      <c r="C25" s="58"/>
      <c r="D25" s="58"/>
      <c r="E25" s="49"/>
      <c r="F25" s="50"/>
      <c r="G25" s="50"/>
      <c r="H25" s="52"/>
      <c r="I25" s="188" t="str">
        <f>CONCATENATE("(",Matchs_18!G29," : ",Matchs_18!I29,")")</f>
        <v>( : )</v>
      </c>
      <c r="J25" s="50"/>
      <c r="K25" s="56"/>
      <c r="L25" s="70"/>
    </row>
    <row r="26" spans="1:12" ht="15" customHeight="1">
      <c r="A26" s="50"/>
      <c r="B26" s="64"/>
      <c r="C26" s="58"/>
      <c r="D26" s="58"/>
      <c r="E26" s="49"/>
      <c r="F26" s="50"/>
      <c r="G26" s="50"/>
      <c r="H26" s="50"/>
      <c r="I26" s="63"/>
      <c r="J26" s="50"/>
      <c r="K26" s="65"/>
      <c r="L26" s="70"/>
    </row>
    <row r="27" spans="1:12" ht="15" customHeight="1">
      <c r="A27" s="53"/>
      <c r="B27" s="49"/>
      <c r="C27" s="54">
        <v>14</v>
      </c>
      <c r="D27" s="61" t="str">
        <f>CONCATENATE(Matchs_18!F26)</f>
        <v>Vainqueur Match 14</v>
      </c>
      <c r="E27" s="49"/>
      <c r="F27" s="50"/>
      <c r="G27" s="50"/>
      <c r="H27" s="50"/>
      <c r="I27" s="65"/>
      <c r="J27" s="50"/>
      <c r="K27" s="65"/>
      <c r="L27" s="75"/>
    </row>
    <row r="28" spans="1:12" ht="15" customHeight="1">
      <c r="A28" s="50"/>
      <c r="B28" s="49"/>
      <c r="C28" s="99" t="str">
        <f>CONCATENATE("(",Matchs_18!G15," : ",Matchs_18!I15,")")</f>
        <v>( : )</v>
      </c>
      <c r="D28" s="64"/>
      <c r="E28" s="67"/>
      <c r="F28" s="78"/>
      <c r="G28" s="67"/>
      <c r="H28" s="50"/>
      <c r="I28" s="65"/>
      <c r="J28" s="59" t="str">
        <f>CONCATENATE(Matchs_18!D23)</f>
        <v>Vainqueur Match 18</v>
      </c>
      <c r="K28" s="60">
        <v>18</v>
      </c>
      <c r="L28" s="51"/>
    </row>
    <row r="29" spans="1:12" ht="15" customHeight="1">
      <c r="A29" s="50"/>
      <c r="B29" s="67" t="str">
        <f>CONCATENATE(Matchs_18!D11)</f>
        <v>Rang 13</v>
      </c>
      <c r="C29" s="58"/>
      <c r="D29" s="49"/>
      <c r="E29" s="67" t="str">
        <f>CONCATENATE(Matchs_18!D46)</f>
        <v>Vainqueur Match 36</v>
      </c>
      <c r="F29" s="78"/>
      <c r="G29" s="67" t="str">
        <f>CONCATENATE(Matchs_18!D45)</f>
        <v>Perdant Match 36</v>
      </c>
      <c r="H29" s="50"/>
      <c r="I29" s="65"/>
      <c r="J29" s="62"/>
      <c r="K29" s="188" t="str">
        <f>CONCATENATE("(",Matchs_18!G19," : ",Matchs_18!I19,")")</f>
        <v>( : )</v>
      </c>
      <c r="L29" s="51"/>
    </row>
    <row r="30" spans="1:11" ht="15" customHeight="1">
      <c r="A30" s="50"/>
      <c r="B30" s="52"/>
      <c r="C30" s="58"/>
      <c r="D30" s="49"/>
      <c r="E30" s="79"/>
      <c r="F30" s="51"/>
      <c r="G30" s="80"/>
      <c r="H30" s="50"/>
      <c r="I30" s="65"/>
      <c r="J30" s="65"/>
      <c r="K30" s="63"/>
    </row>
    <row r="31" spans="1:12" ht="15" customHeight="1">
      <c r="A31" s="50"/>
      <c r="B31" s="54">
        <v>10</v>
      </c>
      <c r="C31" s="61" t="str">
        <f>CONCATENATE(Matchs_18!F15)</f>
        <v>Vainqueur Match 10</v>
      </c>
      <c r="D31" s="49"/>
      <c r="E31" s="81" t="s">
        <v>31</v>
      </c>
      <c r="F31" s="82"/>
      <c r="G31" s="83" t="s">
        <v>32</v>
      </c>
      <c r="H31" s="50"/>
      <c r="I31" s="65"/>
      <c r="J31" s="74"/>
      <c r="K31" s="65"/>
      <c r="L31" s="70"/>
    </row>
    <row r="32" spans="1:12" ht="15" customHeight="1">
      <c r="A32" s="53"/>
      <c r="B32" s="99" t="str">
        <f>CONCATENATE("(",Matchs_18!G11," : ",Matchs_18!I11,")")</f>
        <v>( : )</v>
      </c>
      <c r="C32" s="64"/>
      <c r="D32" s="49"/>
      <c r="E32" s="84"/>
      <c r="F32" s="51"/>
      <c r="G32" s="85"/>
      <c r="H32" s="50"/>
      <c r="I32" s="77" t="str">
        <f>CONCATENATE(Matchs_18!F29)</f>
        <v>Vainqueur Match 22</v>
      </c>
      <c r="J32" s="60">
        <v>22</v>
      </c>
      <c r="K32" s="66" t="str">
        <f>CONCATENATE(Matchs_18!F19)</f>
        <v>Perdant Match 3</v>
      </c>
      <c r="L32" s="70"/>
    </row>
    <row r="33" spans="2:12" ht="15" customHeight="1">
      <c r="B33" s="71" t="str">
        <f>CONCATENATE(Matchs_18!F11)</f>
        <v>Rang 4</v>
      </c>
      <c r="C33" s="49"/>
      <c r="D33" s="49"/>
      <c r="E33" s="60">
        <v>45</v>
      </c>
      <c r="F33" s="50"/>
      <c r="G33" s="54">
        <v>44</v>
      </c>
      <c r="H33" s="50"/>
      <c r="I33" s="52"/>
      <c r="J33" s="185" t="str">
        <f>CONCATENATE("(",Matchs_18!G23," : ",Matchs_18!I23,")")</f>
        <v>( : )</v>
      </c>
      <c r="K33" s="64"/>
      <c r="L33" s="70"/>
    </row>
    <row r="34" spans="2:12" ht="15" customHeight="1">
      <c r="B34" s="64"/>
      <c r="C34" s="49"/>
      <c r="D34" s="49"/>
      <c r="E34" s="74"/>
      <c r="F34" s="50"/>
      <c r="G34" s="85"/>
      <c r="H34" s="50"/>
      <c r="I34" s="50"/>
      <c r="J34" s="63"/>
      <c r="K34" s="50"/>
      <c r="L34" s="70"/>
    </row>
    <row r="35" spans="2:12" ht="15" customHeight="1">
      <c r="B35" s="49"/>
      <c r="C35" s="49"/>
      <c r="D35" s="86"/>
      <c r="E35" s="81" t="str">
        <f>CONCATENATE("(",Matchs_18!G46," : ",Matchs_18!I46,")")</f>
        <v>( : )</v>
      </c>
      <c r="F35" s="50"/>
      <c r="G35" s="83" t="str">
        <f>CONCATENATE("(",Matchs_18!G45," : ",Matchs_18!I45,")")</f>
        <v>( : )</v>
      </c>
      <c r="H35" s="86"/>
      <c r="I35" s="50"/>
      <c r="J35" s="65"/>
      <c r="K35" s="50"/>
      <c r="L35" s="75"/>
    </row>
    <row r="36" spans="2:12" ht="15" customHeight="1">
      <c r="B36" s="49"/>
      <c r="C36" s="49"/>
      <c r="D36" s="86"/>
      <c r="E36" s="74"/>
      <c r="F36" s="50"/>
      <c r="G36" s="87"/>
      <c r="H36" s="86"/>
      <c r="I36" s="50"/>
      <c r="J36" s="66" t="str">
        <f>CONCATENATE(Matchs_18!F23)</f>
        <v>Perdant Match 13</v>
      </c>
      <c r="K36" s="50"/>
      <c r="L36" s="51"/>
    </row>
    <row r="37" spans="2:12" ht="15" customHeight="1">
      <c r="B37" s="49"/>
      <c r="C37" s="49"/>
      <c r="D37" s="86"/>
      <c r="E37" s="66" t="str">
        <f>CONCATENATE(Matchs_18!F46)</f>
        <v>Vainqueur Match 37</v>
      </c>
      <c r="F37" s="78"/>
      <c r="G37" s="71" t="str">
        <f>CONCATENATE(Matchs_18!F45)</f>
        <v>Perdant Match 37</v>
      </c>
      <c r="H37" s="86"/>
      <c r="I37" s="50"/>
      <c r="J37" s="53"/>
      <c r="K37" s="50"/>
      <c r="L37" s="51"/>
    </row>
    <row r="38" spans="2:12" ht="15" customHeight="1">
      <c r="B38" s="49"/>
      <c r="C38" s="49"/>
      <c r="D38" s="86"/>
      <c r="E38" s="48"/>
      <c r="F38" s="78"/>
      <c r="G38" s="48"/>
      <c r="H38" s="86"/>
      <c r="I38" s="50"/>
      <c r="J38" s="53"/>
      <c r="K38" s="50"/>
      <c r="L38" s="51"/>
    </row>
    <row r="39" spans="2:12" ht="15" customHeight="1">
      <c r="B39" s="49"/>
      <c r="C39" s="49"/>
      <c r="D39" s="86"/>
      <c r="E39" s="193" t="s">
        <v>56</v>
      </c>
      <c r="F39" s="193"/>
      <c r="G39" s="193"/>
      <c r="H39" s="193"/>
      <c r="I39" s="194"/>
      <c r="J39" s="53"/>
      <c r="K39" s="50"/>
      <c r="L39" s="51"/>
    </row>
    <row r="40" spans="2:12" ht="15" customHeight="1">
      <c r="B40" s="49"/>
      <c r="C40" s="49"/>
      <c r="D40" s="86"/>
      <c r="E40" s="193"/>
      <c r="F40" s="193"/>
      <c r="G40" s="193"/>
      <c r="H40" s="193"/>
      <c r="I40" s="194"/>
      <c r="J40" s="53"/>
      <c r="K40" s="50"/>
      <c r="L40" s="51"/>
    </row>
    <row r="41" spans="2:12" ht="15" customHeight="1">
      <c r="B41" s="49"/>
      <c r="C41" s="49"/>
      <c r="D41" s="86"/>
      <c r="E41" s="194"/>
      <c r="F41" s="194"/>
      <c r="G41" s="194"/>
      <c r="H41" s="194"/>
      <c r="I41" s="194"/>
      <c r="J41" s="53"/>
      <c r="K41" s="50"/>
      <c r="L41" s="51"/>
    </row>
    <row r="42" spans="2:12" ht="15" customHeight="1">
      <c r="B42" s="48" t="str">
        <f>CONCATENATE(Matchs_18!D4)</f>
        <v>Rang 3</v>
      </c>
      <c r="C42" s="49"/>
      <c r="D42" s="49"/>
      <c r="E42" s="48"/>
      <c r="F42" s="78"/>
      <c r="G42" s="48"/>
      <c r="H42" s="50"/>
      <c r="I42" s="50"/>
      <c r="J42" s="75"/>
      <c r="K42" s="50"/>
      <c r="L42" s="51"/>
    </row>
    <row r="43" spans="2:11" ht="15" customHeight="1">
      <c r="B43" s="88"/>
      <c r="C43" s="49"/>
      <c r="D43" s="49"/>
      <c r="E43" s="75"/>
      <c r="F43" s="50"/>
      <c r="G43" s="51"/>
      <c r="H43" s="50"/>
      <c r="I43" s="50"/>
      <c r="J43" s="50"/>
      <c r="K43" s="50"/>
    </row>
    <row r="44" spans="2:12" ht="15" customHeight="1">
      <c r="B44" s="54">
        <v>3</v>
      </c>
      <c r="C44" s="55" t="str">
        <f>CONCATENATE(Matchs_18!D16)</f>
        <v>Vainqueur Match 3</v>
      </c>
      <c r="D44" s="49"/>
      <c r="E44" s="48"/>
      <c r="F44" s="78"/>
      <c r="G44" s="48"/>
      <c r="H44" s="50"/>
      <c r="I44" s="50"/>
      <c r="J44" s="50"/>
      <c r="K44" s="50"/>
      <c r="L44" s="70"/>
    </row>
    <row r="45" spans="1:12" ht="15" customHeight="1">
      <c r="A45" s="50"/>
      <c r="B45" s="99" t="str">
        <f>CONCATENATE("(",Matchs_18!G4," : ",Matchs_18!I4,")")</f>
        <v>( : )</v>
      </c>
      <c r="C45" s="52"/>
      <c r="D45" s="49"/>
      <c r="H45" s="50"/>
      <c r="I45" s="50"/>
      <c r="J45" s="50"/>
      <c r="K45" s="55" t="str">
        <f>CONCATENATE(Matchs_18!D20)</f>
        <v>Perdant Match 10</v>
      </c>
      <c r="L45" s="70"/>
    </row>
    <row r="46" spans="1:12" ht="15" customHeight="1">
      <c r="A46" s="50"/>
      <c r="B46" s="71" t="str">
        <f>CONCATENATE(Matchs_18!F4)</f>
        <v>Rang 14</v>
      </c>
      <c r="C46" s="58"/>
      <c r="D46" s="49"/>
      <c r="E46" s="53"/>
      <c r="F46" s="50"/>
      <c r="G46" s="51"/>
      <c r="H46" s="50"/>
      <c r="I46" s="50"/>
      <c r="J46" s="50"/>
      <c r="K46" s="56"/>
      <c r="L46" s="70"/>
    </row>
    <row r="47" spans="1:12" ht="15" customHeight="1">
      <c r="A47" s="50"/>
      <c r="B47" s="64"/>
      <c r="C47" s="58"/>
      <c r="D47" s="49"/>
      <c r="E47" s="49"/>
      <c r="F47" s="50"/>
      <c r="G47" s="50"/>
      <c r="H47" s="50"/>
      <c r="I47" s="50"/>
      <c r="J47" s="50"/>
      <c r="K47" s="65"/>
      <c r="L47" s="70"/>
    </row>
    <row r="48" spans="1:12" ht="15" customHeight="1">
      <c r="A48" s="53"/>
      <c r="B48" s="49"/>
      <c r="C48" s="54">
        <v>15</v>
      </c>
      <c r="D48" s="55" t="str">
        <f>CONCATENATE(Matchs_18!D27)</f>
        <v>Vainqueur Match 15</v>
      </c>
      <c r="E48" s="49"/>
      <c r="F48" s="50"/>
      <c r="G48" s="50"/>
      <c r="H48" s="50"/>
      <c r="I48" s="50"/>
      <c r="J48" s="50"/>
      <c r="K48" s="65"/>
      <c r="L48" s="75"/>
    </row>
    <row r="49" spans="2:12" ht="15" customHeight="1">
      <c r="B49" s="49"/>
      <c r="C49" s="99" t="str">
        <f>CONCATENATE("(",Matchs_18!G16," : ",Matchs_18!I16,")")</f>
        <v>( : )</v>
      </c>
      <c r="D49" s="52"/>
      <c r="E49" s="49"/>
      <c r="F49" s="50"/>
      <c r="G49" s="50"/>
      <c r="H49" s="50"/>
      <c r="I49" s="50"/>
      <c r="J49" s="59" t="str">
        <f>CONCATENATE(Matchs_18!D24)</f>
        <v>Vainqueur Match 19</v>
      </c>
      <c r="K49" s="60">
        <v>19</v>
      </c>
      <c r="L49" s="51"/>
    </row>
    <row r="50" spans="1:12" ht="15" customHeight="1">
      <c r="A50" s="50"/>
      <c r="B50" s="67" t="str">
        <f>CONCATENATE(Matchs_18!D5)</f>
        <v>Rang 11</v>
      </c>
      <c r="C50" s="58"/>
      <c r="D50" s="58"/>
      <c r="E50" s="49"/>
      <c r="F50" s="50"/>
      <c r="G50" s="50"/>
      <c r="H50" s="50"/>
      <c r="I50" s="50"/>
      <c r="J50" s="62"/>
      <c r="K50" s="188" t="str">
        <f>CONCATENATE("(",Matchs_18!G20," : ",Matchs_18!I20,")")</f>
        <v>( : )</v>
      </c>
      <c r="L50" s="51"/>
    </row>
    <row r="51" spans="1:11" ht="15" customHeight="1">
      <c r="A51" s="50"/>
      <c r="B51" s="52"/>
      <c r="C51" s="58"/>
      <c r="D51" s="58"/>
      <c r="E51" s="49"/>
      <c r="F51" s="50"/>
      <c r="G51" s="50"/>
      <c r="H51" s="55" t="str">
        <f>CONCATENATE(Matchs_18!F34)</f>
        <v>Perdant Match 25</v>
      </c>
      <c r="I51" s="50"/>
      <c r="J51" s="65"/>
      <c r="K51" s="63"/>
    </row>
    <row r="52" spans="1:12" ht="15" customHeight="1">
      <c r="A52" s="50"/>
      <c r="B52" s="54">
        <v>4</v>
      </c>
      <c r="C52" s="61" t="str">
        <f>CONCATENATE(Matchs_18!F16)</f>
        <v>Vainqueur Match 4</v>
      </c>
      <c r="D52" s="58"/>
      <c r="E52" s="49"/>
      <c r="F52" s="50"/>
      <c r="G52" s="50"/>
      <c r="H52" s="56"/>
      <c r="I52" s="50"/>
      <c r="J52" s="74"/>
      <c r="K52" s="65"/>
      <c r="L52" s="70"/>
    </row>
    <row r="53" spans="1:12" ht="15" customHeight="1">
      <c r="A53" s="53"/>
      <c r="B53" s="99" t="str">
        <f>CONCATENATE("(",Matchs_18!G5," : ",Matchs_18!I5,")")</f>
        <v>( : )</v>
      </c>
      <c r="C53" s="64"/>
      <c r="D53" s="58"/>
      <c r="E53" s="49"/>
      <c r="F53" s="50"/>
      <c r="G53" s="50"/>
      <c r="H53" s="65"/>
      <c r="I53" s="59" t="str">
        <f>CONCATENATE(Matchs_18!D30)</f>
        <v>Vainqueur Match 23</v>
      </c>
      <c r="J53" s="60">
        <v>23</v>
      </c>
      <c r="K53" s="66" t="str">
        <f>CONCATENATE(Matchs_18!F20)</f>
        <v>Perdant Match 9</v>
      </c>
      <c r="L53" s="70"/>
    </row>
    <row r="54" spans="2:12" ht="15" customHeight="1">
      <c r="B54" s="71" t="str">
        <f>CONCATENATE(Matchs_18!F5)</f>
        <v>Rang 6</v>
      </c>
      <c r="C54" s="49"/>
      <c r="D54" s="58"/>
      <c r="E54" s="49"/>
      <c r="F54" s="50"/>
      <c r="G54" s="50"/>
      <c r="H54" s="65"/>
      <c r="I54" s="62"/>
      <c r="J54" s="186" t="str">
        <f>CONCATENATE("(",Matchs_18!G24," : ",Matchs_18!I24,")")</f>
        <v>( : )</v>
      </c>
      <c r="K54" s="64"/>
      <c r="L54" s="70"/>
    </row>
    <row r="55" spans="2:12" ht="15" customHeight="1">
      <c r="B55" s="64"/>
      <c r="C55" s="49"/>
      <c r="D55" s="73"/>
      <c r="E55" s="49"/>
      <c r="G55" s="50"/>
      <c r="H55" s="74"/>
      <c r="I55" s="65"/>
      <c r="J55" s="63"/>
      <c r="K55" s="50"/>
      <c r="L55" s="70"/>
    </row>
    <row r="56" spans="2:12" ht="15" customHeight="1">
      <c r="B56" s="49"/>
      <c r="C56" s="49"/>
      <c r="D56" s="54">
        <v>26</v>
      </c>
      <c r="E56" s="66" t="str">
        <f>CONCATENATE(Matchs_18!D38)</f>
        <v>Vainqueur Match 26</v>
      </c>
      <c r="F56" s="89">
        <v>37</v>
      </c>
      <c r="G56" s="59" t="str">
        <f>CONCATENATE(Matchs_18!F38)</f>
        <v>Vainqueur Match 33</v>
      </c>
      <c r="H56" s="60">
        <v>33</v>
      </c>
      <c r="I56" s="65"/>
      <c r="J56" s="65"/>
      <c r="K56" s="50"/>
      <c r="L56" s="75"/>
    </row>
    <row r="57" spans="2:12" ht="15" customHeight="1">
      <c r="B57" s="49"/>
      <c r="C57" s="49"/>
      <c r="D57" s="99" t="str">
        <f>CONCATENATE("(",Matchs_18!G27," : ",Matchs_18!I27,")")</f>
        <v>( : )</v>
      </c>
      <c r="E57" s="64"/>
      <c r="F57" s="109" t="str">
        <f>CONCATENATE("(",Matchs_18!G38," : ",Matchs_18!I38,")")</f>
        <v>( : )</v>
      </c>
      <c r="G57" s="52"/>
      <c r="H57" s="188" t="str">
        <f>CONCATENATE("(",Matchs_18!I34," : ",Matchs_18!G34,")")</f>
        <v>( : )</v>
      </c>
      <c r="I57" s="65"/>
      <c r="J57" s="66" t="str">
        <f>CONCATENATE(Matchs_18!F24)</f>
        <v>Perdant Match 16</v>
      </c>
      <c r="K57" s="50"/>
      <c r="L57" s="51"/>
    </row>
    <row r="58" spans="2:12" ht="15" customHeight="1">
      <c r="B58" s="48" t="str">
        <f>CONCATENATE(Matchs_18!D6)</f>
        <v>Rang 7</v>
      </c>
      <c r="C58" s="49"/>
      <c r="D58" s="58"/>
      <c r="E58" s="49"/>
      <c r="F58" s="86"/>
      <c r="G58" s="50"/>
      <c r="H58" s="63"/>
      <c r="I58" s="65"/>
      <c r="J58" s="64"/>
      <c r="K58" s="50"/>
      <c r="L58" s="51"/>
    </row>
    <row r="59" spans="2:11" ht="15" customHeight="1">
      <c r="B59" s="52"/>
      <c r="C59" s="49"/>
      <c r="D59" s="58"/>
      <c r="E59" s="49"/>
      <c r="F59" s="69" t="s">
        <v>30</v>
      </c>
      <c r="G59" s="50"/>
      <c r="H59" s="65"/>
      <c r="I59" s="65"/>
      <c r="J59" s="50"/>
      <c r="K59" s="50"/>
    </row>
    <row r="60" spans="1:12" ht="15" customHeight="1">
      <c r="A60" s="50"/>
      <c r="B60" s="54">
        <v>5</v>
      </c>
      <c r="C60" s="55" t="str">
        <f>CONCATENATE(Matchs_18!D17)</f>
        <v>Vainqueur Match 5</v>
      </c>
      <c r="D60" s="58"/>
      <c r="E60" s="49"/>
      <c r="F60" s="50"/>
      <c r="G60" s="50"/>
      <c r="H60" s="65"/>
      <c r="I60" s="65"/>
      <c r="J60" s="50"/>
      <c r="K60" s="50"/>
      <c r="L60" s="70"/>
    </row>
    <row r="61" spans="1:12" ht="15" customHeight="1">
      <c r="A61" s="50"/>
      <c r="B61" s="99" t="str">
        <f>CONCATENATE("(",Matchs_18!G6," : ",Matchs_18!I6,")")</f>
        <v>( : )</v>
      </c>
      <c r="C61" s="52"/>
      <c r="D61" s="58"/>
      <c r="E61" s="49"/>
      <c r="F61" s="50"/>
      <c r="G61" s="50"/>
      <c r="H61" s="77" t="str">
        <f>CONCATENATE(Matchs_18!D34)</f>
        <v>Vainqueur Match 29</v>
      </c>
      <c r="I61" s="60">
        <v>29</v>
      </c>
      <c r="J61" s="50"/>
      <c r="K61" s="55" t="str">
        <f>CONCATENATE(Matchs_18!D21)</f>
        <v>Perdant Match 8</v>
      </c>
      <c r="L61" s="70"/>
    </row>
    <row r="62" spans="1:12" ht="15" customHeight="1">
      <c r="A62" s="50"/>
      <c r="B62" s="71" t="str">
        <f>CONCATENATE(Matchs_18!F6)</f>
        <v>Rang 10</v>
      </c>
      <c r="C62" s="58"/>
      <c r="D62" s="58"/>
      <c r="E62" s="49"/>
      <c r="F62" s="50"/>
      <c r="G62" s="50"/>
      <c r="H62" s="52"/>
      <c r="I62" s="188" t="str">
        <f>CONCATENATE("(",Matchs_18!G30," : ",Matchs_18!I30,")")</f>
        <v>( : )</v>
      </c>
      <c r="J62" s="50"/>
      <c r="K62" s="56"/>
      <c r="L62" s="70"/>
    </row>
    <row r="63" spans="1:12" ht="15" customHeight="1">
      <c r="A63" s="50"/>
      <c r="B63" s="64"/>
      <c r="C63" s="58"/>
      <c r="D63" s="58"/>
      <c r="E63" s="49"/>
      <c r="F63" s="50"/>
      <c r="G63" s="50"/>
      <c r="H63" s="50"/>
      <c r="I63" s="63"/>
      <c r="J63" s="50"/>
      <c r="K63" s="65"/>
      <c r="L63" s="70"/>
    </row>
    <row r="64" spans="1:12" ht="15" customHeight="1">
      <c r="A64" s="53" t="str">
        <f>CONCATENATE(Matchs_18!D3)</f>
        <v>Rang 15</v>
      </c>
      <c r="B64" s="49"/>
      <c r="C64" s="54">
        <v>16</v>
      </c>
      <c r="D64" s="61" t="str">
        <f>CONCATENATE(Matchs_18!F27)</f>
        <v>Vainqueur Match 16</v>
      </c>
      <c r="E64" s="49"/>
      <c r="F64" s="50"/>
      <c r="G64" s="50"/>
      <c r="H64" s="50"/>
      <c r="I64" s="65"/>
      <c r="J64" s="50"/>
      <c r="K64" s="65"/>
      <c r="L64" s="75"/>
    </row>
    <row r="65" spans="1:12" ht="15" customHeight="1">
      <c r="A65" s="57"/>
      <c r="B65" s="49"/>
      <c r="C65" s="99" t="str">
        <f>CONCATENATE("(",Matchs_18!G17," : ",Matchs_18!I17,")")</f>
        <v>( : )</v>
      </c>
      <c r="D65" s="64"/>
      <c r="E65" s="49"/>
      <c r="F65" s="50"/>
      <c r="G65" s="50"/>
      <c r="H65" s="50"/>
      <c r="I65" s="65"/>
      <c r="J65" s="59" t="str">
        <f>CONCATENATE(Matchs_18!D25)</f>
        <v>Vainqueur Match 20</v>
      </c>
      <c r="K65" s="60">
        <v>20</v>
      </c>
      <c r="L65" s="51"/>
    </row>
    <row r="66" spans="1:12" ht="15" customHeight="1">
      <c r="A66" s="54">
        <v>2</v>
      </c>
      <c r="B66" s="67" t="str">
        <f>CONCATENATE(Matchs_18!D7)</f>
        <v>Vainqueur Match 2</v>
      </c>
      <c r="C66" s="58"/>
      <c r="D66" s="49"/>
      <c r="E66" s="50"/>
      <c r="F66" s="50"/>
      <c r="G66" s="50"/>
      <c r="H66" s="50"/>
      <c r="I66" s="65"/>
      <c r="J66" s="62"/>
      <c r="K66" s="188" t="str">
        <f>CONCATENATE("(",Matchs_18!G21," : ",Matchs_18!I21,")")</f>
        <v>( : )</v>
      </c>
      <c r="L66" s="51"/>
    </row>
    <row r="67" spans="1:12" ht="15" customHeight="1">
      <c r="A67" s="184" t="str">
        <f>CONCATENATE("(",Matchs_18!G3," : ",Matchs_18!I3,")")</f>
        <v>( : )</v>
      </c>
      <c r="B67" s="52"/>
      <c r="C67" s="58"/>
      <c r="D67" s="49"/>
      <c r="E67" s="50"/>
      <c r="F67" s="50"/>
      <c r="G67" s="50"/>
      <c r="H67" s="50"/>
      <c r="I67" s="65"/>
      <c r="J67" s="65"/>
      <c r="K67" s="63"/>
      <c r="L67" s="48" t="str">
        <f>CONCATENATE(Matchs_18!D13)</f>
        <v>Perdant Match 2</v>
      </c>
    </row>
    <row r="68" spans="1:12" ht="15" customHeight="1">
      <c r="A68" s="59" t="str">
        <f>CONCATENATE(Matchs_18!F3)</f>
        <v>Rang 18</v>
      </c>
      <c r="B68" s="54">
        <v>6</v>
      </c>
      <c r="C68" s="61" t="str">
        <f>CONCATENATE(Matchs_18!F17)</f>
        <v>Vainqueur Match 6</v>
      </c>
      <c r="D68" s="49"/>
      <c r="E68" s="50"/>
      <c r="F68" s="50"/>
      <c r="G68" s="50"/>
      <c r="H68" s="50"/>
      <c r="I68" s="65"/>
      <c r="J68" s="74"/>
      <c r="K68" s="65"/>
      <c r="L68" s="56"/>
    </row>
    <row r="69" spans="1:12" ht="15" customHeight="1">
      <c r="A69" s="53"/>
      <c r="B69" s="99" t="str">
        <f>CONCATENATE("(",Matchs_18!G7," : ",Matchs_18!I7,")")</f>
        <v>( : )</v>
      </c>
      <c r="C69" s="64"/>
      <c r="D69" s="49"/>
      <c r="E69" s="50"/>
      <c r="F69" s="50"/>
      <c r="G69" s="50"/>
      <c r="H69" s="50"/>
      <c r="I69" s="77" t="str">
        <f>CONCATENATE(Matchs_18!F30)</f>
        <v>Vainqueur Match 24</v>
      </c>
      <c r="J69" s="60">
        <v>24</v>
      </c>
      <c r="K69" s="77" t="str">
        <f>CONCATENATE(Matchs_18!F21)</f>
        <v>Vainqueur Match 12</v>
      </c>
      <c r="L69" s="60">
        <v>12</v>
      </c>
    </row>
    <row r="70" spans="2:12" ht="15" customHeight="1">
      <c r="B70" s="71" t="str">
        <f>CONCATENATE(Matchs_18!F7)</f>
        <v>Rang 2</v>
      </c>
      <c r="C70" s="49"/>
      <c r="D70" s="49"/>
      <c r="E70" s="50"/>
      <c r="F70" s="50"/>
      <c r="G70" s="50"/>
      <c r="H70" s="50"/>
      <c r="I70" s="52"/>
      <c r="J70" s="186" t="str">
        <f>CONCATENATE("(",Matchs_18!G25," : ",Matchs_18!I25,")")</f>
        <v>( : )</v>
      </c>
      <c r="K70" s="52"/>
      <c r="L70" s="189" t="str">
        <f>CONCATENATE("(",Matchs_18!G13," : ",Matchs_18!I13,")")</f>
        <v>( : )</v>
      </c>
    </row>
    <row r="71" spans="2:12" ht="15" customHeight="1">
      <c r="B71" s="64"/>
      <c r="C71" s="49"/>
      <c r="D71" s="49"/>
      <c r="E71" s="50"/>
      <c r="F71" s="50"/>
      <c r="G71" s="50"/>
      <c r="H71" s="50"/>
      <c r="I71" s="50"/>
      <c r="J71" s="63"/>
      <c r="K71" s="50"/>
      <c r="L71" s="66" t="str">
        <f>CONCATENATE(Matchs_18!F13)</f>
        <v>Perdant Match 7</v>
      </c>
    </row>
    <row r="72" spans="2:12" ht="15" customHeight="1">
      <c r="B72" s="49"/>
      <c r="C72" s="49"/>
      <c r="D72" s="49"/>
      <c r="E72" s="50"/>
      <c r="F72" s="50"/>
      <c r="G72" s="50"/>
      <c r="H72" s="50"/>
      <c r="I72" s="50"/>
      <c r="J72" s="65"/>
      <c r="K72" s="50"/>
      <c r="L72" s="64"/>
    </row>
    <row r="73" spans="1:12" ht="15" customHeight="1">
      <c r="A73" s="53"/>
      <c r="B73" s="50"/>
      <c r="C73" s="50"/>
      <c r="D73" s="50"/>
      <c r="E73" s="50"/>
      <c r="F73" s="50"/>
      <c r="G73" s="50"/>
      <c r="H73" s="50"/>
      <c r="I73" s="50"/>
      <c r="J73" s="66" t="str">
        <f>CONCATENATE(Matchs_18!F25)</f>
        <v>Perdant Match 15</v>
      </c>
      <c r="K73" s="50"/>
      <c r="L73" s="51"/>
    </row>
    <row r="74" spans="1:12" ht="15" customHeight="1">
      <c r="A74" s="53"/>
      <c r="B74" s="50"/>
      <c r="C74" s="50"/>
      <c r="D74" s="50"/>
      <c r="E74" s="50"/>
      <c r="F74" s="50"/>
      <c r="G74" s="50"/>
      <c r="H74" s="50"/>
      <c r="I74" s="50"/>
      <c r="J74" s="48"/>
      <c r="K74" s="50"/>
      <c r="L74" s="51"/>
    </row>
    <row r="75" ht="15" customHeight="1"/>
    <row r="76" spans="5:9" ht="15" customHeight="1">
      <c r="E76" s="193" t="s">
        <v>54</v>
      </c>
      <c r="F76" s="193"/>
      <c r="G76" s="193"/>
      <c r="H76" s="193"/>
      <c r="I76" s="194"/>
    </row>
    <row r="77" spans="5:9" ht="15" customHeight="1">
      <c r="E77" s="193"/>
      <c r="F77" s="193"/>
      <c r="G77" s="193"/>
      <c r="H77" s="193"/>
      <c r="I77" s="194"/>
    </row>
    <row r="78" spans="5:9" ht="15" customHeight="1">
      <c r="E78" s="194"/>
      <c r="F78" s="194"/>
      <c r="G78" s="194"/>
      <c r="H78" s="194"/>
      <c r="I78" s="194"/>
    </row>
    <row r="79" ht="15" customHeight="1">
      <c r="A79" s="67" t="str">
        <f>CONCATENATE(Matchs_18!D28)</f>
        <v>Perdant Match 11</v>
      </c>
    </row>
    <row r="80" spans="1:11" ht="15" customHeight="1">
      <c r="A80" s="80"/>
      <c r="C80" s="55" t="str">
        <f>CONCATENATE(Matchs_18!D31)</f>
        <v>Perdant Match 17</v>
      </c>
      <c r="D80" s="55"/>
      <c r="E80" s="187" t="str">
        <f>CONCATENATE("(",Matchs_18!G31," : ",Matchs_18!I31,")")</f>
        <v>( : )</v>
      </c>
      <c r="G80" s="49" t="str">
        <f>CONCATENATE(Matchs_18!F31)</f>
        <v>Perdant Match 18</v>
      </c>
      <c r="I80" s="67" t="str">
        <f>CONCATENATE(Matchs_18!D43)</f>
        <v>Perdant Match 28</v>
      </c>
      <c r="K80" s="67" t="str">
        <f>CONCATENATE(Matchs_18!D44)</f>
        <v>Perdant Match 32</v>
      </c>
    </row>
    <row r="81" spans="1:11" ht="15" customHeight="1">
      <c r="A81" s="83" t="s">
        <v>33</v>
      </c>
      <c r="C81" s="90"/>
      <c r="D81" s="91"/>
      <c r="E81" s="76">
        <v>30</v>
      </c>
      <c r="F81" s="92"/>
      <c r="G81" s="57"/>
      <c r="I81" s="80"/>
      <c r="K81" s="80"/>
    </row>
    <row r="82" spans="1:11" ht="15" customHeight="1">
      <c r="A82" s="85"/>
      <c r="C82" s="93"/>
      <c r="D82" s="94"/>
      <c r="E82" s="95"/>
      <c r="F82" s="95"/>
      <c r="G82" s="93"/>
      <c r="I82" s="83" t="s">
        <v>34</v>
      </c>
      <c r="K82" s="83" t="s">
        <v>35</v>
      </c>
    </row>
    <row r="83" spans="1:11" ht="15" customHeight="1">
      <c r="A83" s="54">
        <v>27</v>
      </c>
      <c r="C83" s="93"/>
      <c r="D83" s="94"/>
      <c r="E83" s="93"/>
      <c r="F83" s="93"/>
      <c r="G83" s="93"/>
      <c r="I83" s="85"/>
      <c r="K83" s="85"/>
    </row>
    <row r="84" spans="1:11" ht="15" customHeight="1">
      <c r="A84" s="85"/>
      <c r="C84" s="93"/>
      <c r="D84" s="93"/>
      <c r="E84" s="95"/>
      <c r="F84" s="95"/>
      <c r="G84" s="93"/>
      <c r="I84" s="54">
        <v>42</v>
      </c>
      <c r="K84" s="54">
        <v>43</v>
      </c>
    </row>
    <row r="85" spans="1:11" ht="15" customHeight="1">
      <c r="A85" s="83" t="str">
        <f>CONCATENATE("(",Matchs_18!G28," : ",Matchs_18!I28,")")</f>
        <v>( : )</v>
      </c>
      <c r="C85" s="93"/>
      <c r="D85" s="67" t="str">
        <f>CONCATENATE(Matchs_18!D40)</f>
        <v>Vainqueur Match 30</v>
      </c>
      <c r="E85" s="96"/>
      <c r="F85" s="67" t="str">
        <f>CONCATENATE(Matchs_18!D39)</f>
        <v>Perdant Match 30</v>
      </c>
      <c r="I85" s="85"/>
      <c r="K85" s="85"/>
    </row>
    <row r="86" spans="1:11" ht="15" customHeight="1">
      <c r="A86" s="87"/>
      <c r="C86" s="93"/>
      <c r="D86" s="97"/>
      <c r="E86" s="50"/>
      <c r="F86" s="98"/>
      <c r="I86" s="83" t="str">
        <f>CONCATENATE("(",Matchs_18!G43," : ",Matchs_18!I43,")")</f>
        <v>( : )</v>
      </c>
      <c r="K86" s="83" t="str">
        <f>CONCATENATE("(",Matchs_18!G44," : ",Matchs_18!I44,")")</f>
        <v>( : )</v>
      </c>
    </row>
    <row r="87" spans="1:11" ht="15" customHeight="1">
      <c r="A87" s="71" t="str">
        <f>CONCATENATE(Matchs_18!F28)</f>
        <v>Perdant Match 12</v>
      </c>
      <c r="C87" s="95"/>
      <c r="D87" s="81" t="s">
        <v>36</v>
      </c>
      <c r="E87" s="82"/>
      <c r="F87" s="83" t="s">
        <v>37</v>
      </c>
      <c r="I87" s="87"/>
      <c r="K87" s="87"/>
    </row>
    <row r="88" spans="3:11" ht="15" customHeight="1">
      <c r="C88" s="99"/>
      <c r="D88" s="81"/>
      <c r="E88" s="95"/>
      <c r="F88" s="100"/>
      <c r="I88" s="71" t="str">
        <f>CONCATENATE(Matchs_18!F43)</f>
        <v>Perdant Match 29</v>
      </c>
      <c r="K88" s="71" t="str">
        <f>CONCATENATE(Matchs_18!F44)</f>
        <v>Perdant Match 33</v>
      </c>
    </row>
    <row r="89" spans="3:6" ht="15" customHeight="1">
      <c r="C89" s="101"/>
      <c r="D89" s="60">
        <v>39</v>
      </c>
      <c r="E89" s="93"/>
      <c r="F89" s="54">
        <v>38</v>
      </c>
    </row>
    <row r="90" spans="3:6" ht="15" customHeight="1">
      <c r="C90" s="101"/>
      <c r="D90" s="102"/>
      <c r="E90" s="103"/>
      <c r="F90" s="104"/>
    </row>
    <row r="91" spans="3:11" ht="15" customHeight="1">
      <c r="C91" s="101"/>
      <c r="D91" s="81" t="str">
        <f>CONCATENATE("(",Matchs_18!G40," : ",Matchs_18!I40,")")</f>
        <v>( : )</v>
      </c>
      <c r="E91" s="95"/>
      <c r="F91" s="83" t="str">
        <f>CONCATENATE("(",Matchs_18!G39," : ",Matchs_18!I39,")")</f>
        <v>( : )</v>
      </c>
      <c r="I91" s="106"/>
      <c r="J91" s="195" t="s">
        <v>38</v>
      </c>
      <c r="K91" s="196"/>
    </row>
    <row r="92" spans="3:11" ht="15" customHeight="1">
      <c r="C92" s="94"/>
      <c r="D92" s="105"/>
      <c r="E92" s="50"/>
      <c r="F92" s="100"/>
      <c r="I92" s="106">
        <v>1</v>
      </c>
      <c r="J92" s="197" t="str">
        <f>CONCATENATE('Classement Final_18'!B2)</f>
        <v>Place 1</v>
      </c>
      <c r="K92" s="198"/>
    </row>
    <row r="93" spans="3:11" ht="15" customHeight="1">
      <c r="C93" s="93"/>
      <c r="D93" s="66" t="str">
        <f>CONCATENATE(Matchs_18!F40)</f>
        <v>Vainqueur Match 31</v>
      </c>
      <c r="E93" s="96"/>
      <c r="F93" s="71" t="str">
        <f>CONCATENATE(Matchs_18!F39)</f>
        <v>Perdant Match 31</v>
      </c>
      <c r="I93" s="106">
        <v>2</v>
      </c>
      <c r="J93" s="197" t="str">
        <f>CONCATENATE('Classement Final_18'!B3)</f>
        <v>Place 2</v>
      </c>
      <c r="K93" s="198"/>
    </row>
    <row r="94" spans="3:11" ht="15" customHeight="1">
      <c r="C94" s="93"/>
      <c r="D94" s="96"/>
      <c r="E94" s="95"/>
      <c r="F94" s="96"/>
      <c r="I94" s="106">
        <v>3</v>
      </c>
      <c r="J94" s="197" t="str">
        <f>CONCATENATE('Classement Final_18'!B4)</f>
        <v>Place 3</v>
      </c>
      <c r="K94" s="198"/>
    </row>
    <row r="95" spans="3:11" ht="15" customHeight="1">
      <c r="C95" s="93"/>
      <c r="D95" s="95"/>
      <c r="E95" s="95"/>
      <c r="F95" s="95"/>
      <c r="G95" s="95"/>
      <c r="I95" s="106">
        <v>4</v>
      </c>
      <c r="J95" s="197" t="str">
        <f>CONCATENATE('Classement Final_18'!B5)</f>
        <v>Place 4</v>
      </c>
      <c r="K95" s="198"/>
    </row>
    <row r="96" spans="3:11" ht="15" customHeight="1">
      <c r="C96" s="93"/>
      <c r="D96" s="95"/>
      <c r="E96" s="95"/>
      <c r="F96" s="95"/>
      <c r="G96" s="95"/>
      <c r="I96" s="106">
        <v>5</v>
      </c>
      <c r="J96" s="197" t="str">
        <f>CONCATENATE('Classement Final_18'!B6)</f>
        <v>Place 5</v>
      </c>
      <c r="K96" s="198"/>
    </row>
    <row r="97" spans="3:11" ht="15" customHeight="1">
      <c r="C97" s="93"/>
      <c r="D97" s="94"/>
      <c r="E97" s="107"/>
      <c r="F97" s="82"/>
      <c r="G97" s="93"/>
      <c r="I97" s="106">
        <v>6</v>
      </c>
      <c r="J97" s="197" t="str">
        <f>CONCATENATE('Classement Final_18'!B7)</f>
        <v>Place 6</v>
      </c>
      <c r="K97" s="198"/>
    </row>
    <row r="98" spans="3:11" ht="15" customHeight="1">
      <c r="C98" s="66" t="str">
        <f>CONCATENATE(Matchs_18!D32)</f>
        <v>Perdant Match 19</v>
      </c>
      <c r="D98" s="71"/>
      <c r="E98" s="89">
        <v>31</v>
      </c>
      <c r="F98" s="108"/>
      <c r="G98" s="59" t="str">
        <f>CONCATENATE(Matchs_18!F32)</f>
        <v>Perdant Match 20</v>
      </c>
      <c r="I98" s="106">
        <v>7</v>
      </c>
      <c r="J98" s="197" t="str">
        <f>CONCATENATE('Classement Final_18'!B8)</f>
        <v>Place 7</v>
      </c>
      <c r="K98" s="198"/>
    </row>
    <row r="99" spans="4:11" ht="15" customHeight="1">
      <c r="D99" s="93"/>
      <c r="E99" s="109" t="str">
        <f>CONCATENATE("(",Matchs_18!G32," : ",Matchs_18!I32,")")</f>
        <v>( : )</v>
      </c>
      <c r="F99" s="109"/>
      <c r="G99" s="109"/>
      <c r="I99" s="106">
        <v>8</v>
      </c>
      <c r="J99" s="197" t="str">
        <f>CONCATENATE('Classement Final_18'!B9)</f>
        <v>Place 8</v>
      </c>
      <c r="K99" s="198"/>
    </row>
    <row r="100" spans="9:11" ht="15" customHeight="1">
      <c r="I100" s="106">
        <v>9</v>
      </c>
      <c r="J100" s="197" t="str">
        <f>CONCATENATE('Classement Final_18'!B10)</f>
        <v>Place 9</v>
      </c>
      <c r="K100" s="198"/>
    </row>
    <row r="101" spans="3:11" ht="15" customHeight="1">
      <c r="C101" s="55" t="str">
        <f>CONCATENATE(Matchs_18!D35)</f>
        <v>Perdant Match 21</v>
      </c>
      <c r="D101" s="55"/>
      <c r="E101" s="187" t="str">
        <f>CONCATENATE("(",Matchs_18!G35," : ",Matchs_18!I35,")")</f>
        <v>( : )</v>
      </c>
      <c r="G101" s="49" t="str">
        <f>CONCATENATE(Matchs_18!F35)</f>
        <v>Perdant Match 22</v>
      </c>
      <c r="I101" s="106">
        <v>10</v>
      </c>
      <c r="J101" s="197" t="str">
        <f>CONCATENATE('Classement Final_18'!B11)</f>
        <v>Place 10</v>
      </c>
      <c r="K101" s="198"/>
    </row>
    <row r="102" spans="3:11" ht="15" customHeight="1">
      <c r="C102" s="90"/>
      <c r="D102" s="91"/>
      <c r="E102" s="76">
        <v>34</v>
      </c>
      <c r="F102" s="92"/>
      <c r="G102" s="57"/>
      <c r="I102" s="106">
        <v>11</v>
      </c>
      <c r="J102" s="197" t="str">
        <f>CONCATENATE('Classement Final_18'!B12)</f>
        <v>Place 11</v>
      </c>
      <c r="K102" s="198"/>
    </row>
    <row r="103" spans="3:11" ht="15" customHeight="1">
      <c r="C103" s="93"/>
      <c r="D103" s="94"/>
      <c r="E103" s="95"/>
      <c r="F103" s="95"/>
      <c r="G103" s="93"/>
      <c r="I103" s="106">
        <v>12</v>
      </c>
      <c r="J103" s="197" t="str">
        <f>CONCATENATE('Classement Final_18'!B13)</f>
        <v>Place 12</v>
      </c>
      <c r="K103" s="198"/>
    </row>
    <row r="104" spans="3:11" ht="15" customHeight="1">
      <c r="C104" s="93"/>
      <c r="D104" s="94"/>
      <c r="E104" s="93"/>
      <c r="F104" s="93"/>
      <c r="G104" s="93"/>
      <c r="I104" s="106">
        <v>13</v>
      </c>
      <c r="J104" s="197" t="str">
        <f>CONCATENATE('Classement Final_18'!B14)</f>
        <v>Place 13</v>
      </c>
      <c r="K104" s="198"/>
    </row>
    <row r="105" spans="3:11" ht="15" customHeight="1">
      <c r="C105" s="93"/>
      <c r="D105" s="93"/>
      <c r="E105" s="95"/>
      <c r="F105" s="95"/>
      <c r="G105" s="93"/>
      <c r="I105" s="106">
        <v>14</v>
      </c>
      <c r="J105" s="197" t="str">
        <f>CONCATENATE('Classement Final_18'!B15)</f>
        <v>Place 14</v>
      </c>
      <c r="K105" s="198"/>
    </row>
    <row r="106" spans="3:11" ht="15" customHeight="1">
      <c r="C106" s="93"/>
      <c r="D106" s="67" t="str">
        <f>CONCATENATE(Matchs_18!D42)</f>
        <v>Vainqueur Match 34</v>
      </c>
      <c r="E106" s="96"/>
      <c r="F106" s="67" t="str">
        <f>CONCATENATE(Matchs_18!D41)</f>
        <v>Perdant Match 34</v>
      </c>
      <c r="I106" s="106">
        <v>15</v>
      </c>
      <c r="J106" s="197" t="str">
        <f>CONCATENATE('Classement Final_18'!B16)</f>
        <v>Place 15</v>
      </c>
      <c r="K106" s="198"/>
    </row>
    <row r="107" spans="3:11" ht="15" customHeight="1">
      <c r="C107" s="93"/>
      <c r="D107" s="97"/>
      <c r="E107" s="50"/>
      <c r="F107" s="98"/>
      <c r="I107" s="106">
        <v>16</v>
      </c>
      <c r="J107" s="197" t="str">
        <f>CONCATENATE('Classement Final_18'!B17)</f>
        <v>Place 16</v>
      </c>
      <c r="K107" s="198"/>
    </row>
    <row r="108" spans="3:11" ht="15" customHeight="1">
      <c r="C108" s="95"/>
      <c r="D108" s="81" t="s">
        <v>39</v>
      </c>
      <c r="E108" s="82"/>
      <c r="F108" s="83" t="s">
        <v>40</v>
      </c>
      <c r="I108" s="106">
        <v>17</v>
      </c>
      <c r="J108" s="197" t="str">
        <f>CONCATENATE('Classement Final_18'!B18)</f>
        <v>Place 17</v>
      </c>
      <c r="K108" s="198"/>
    </row>
    <row r="109" spans="3:11" ht="15" customHeight="1">
      <c r="C109" s="99"/>
      <c r="D109" s="81"/>
      <c r="E109" s="95"/>
      <c r="F109" s="100"/>
      <c r="I109" s="106">
        <v>18</v>
      </c>
      <c r="J109" s="199" t="str">
        <f>CONCATENATE('Classement Final_18'!B19)</f>
        <v>Place 18</v>
      </c>
      <c r="K109" s="200"/>
    </row>
    <row r="110" spans="3:6" ht="15" customHeight="1">
      <c r="C110" s="101"/>
      <c r="D110" s="60">
        <v>41</v>
      </c>
      <c r="E110" s="93"/>
      <c r="F110" s="54">
        <v>40</v>
      </c>
    </row>
    <row r="111" spans="3:6" ht="15" customHeight="1">
      <c r="C111" s="101"/>
      <c r="D111" s="102"/>
      <c r="E111" s="103"/>
      <c r="F111" s="104"/>
    </row>
    <row r="112" spans="3:6" ht="15" customHeight="1">
      <c r="C112" s="101"/>
      <c r="D112" s="81" t="str">
        <f>CONCATENATE("(",Matchs_18!G42," : ",Matchs_18!I42,")")</f>
        <v>( : )</v>
      </c>
      <c r="E112" s="95"/>
      <c r="F112" s="83" t="str">
        <f>CONCATENATE("(",Matchs_18!G41," : ",Matchs_18!I41,")")</f>
        <v>( : )</v>
      </c>
    </row>
    <row r="113" spans="3:6" ht="15" customHeight="1">
      <c r="C113" s="94"/>
      <c r="D113" s="105"/>
      <c r="E113" s="50"/>
      <c r="F113" s="100"/>
    </row>
    <row r="114" spans="3:6" ht="15" customHeight="1">
      <c r="C114" s="93"/>
      <c r="D114" s="66" t="str">
        <f>CONCATENATE(Matchs_18!F42)</f>
        <v>Vainqueur Match 35</v>
      </c>
      <c r="E114" s="96"/>
      <c r="F114" s="71" t="str">
        <f>CONCATENATE(Matchs_18!F41)</f>
        <v>Perdant Match 35</v>
      </c>
    </row>
    <row r="115" spans="3:6" ht="15">
      <c r="C115" s="93"/>
      <c r="D115" s="96"/>
      <c r="E115" s="95"/>
      <c r="F115" s="96"/>
    </row>
    <row r="116" spans="3:7" ht="15">
      <c r="C116" s="93"/>
      <c r="D116" s="95"/>
      <c r="E116" s="95"/>
      <c r="F116" s="95"/>
      <c r="G116" s="95"/>
    </row>
    <row r="117" spans="3:7" ht="15">
      <c r="C117" s="93"/>
      <c r="D117" s="95"/>
      <c r="E117" s="95"/>
      <c r="F117" s="95"/>
      <c r="G117" s="95"/>
    </row>
    <row r="118" spans="3:7" ht="15">
      <c r="C118" s="93"/>
      <c r="D118" s="94"/>
      <c r="E118" s="107"/>
      <c r="F118" s="82"/>
      <c r="G118" s="93"/>
    </row>
    <row r="119" spans="3:7" ht="15">
      <c r="C119" s="66" t="str">
        <f>CONCATENATE(Matchs_18!D36)</f>
        <v>Perdant Match 23</v>
      </c>
      <c r="D119" s="71"/>
      <c r="E119" s="89">
        <v>35</v>
      </c>
      <c r="F119" s="108"/>
      <c r="G119" s="59" t="str">
        <f>CONCATENATE(Matchs_18!F36)</f>
        <v>Perdant Match 24</v>
      </c>
    </row>
    <row r="120" ht="15">
      <c r="E120" s="187" t="str">
        <f>CONCATENATE("(",Matchs_18!G36," : ",Matchs_18!I36,")")</f>
        <v>( : )</v>
      </c>
    </row>
  </sheetData>
  <sheetProtection sheet="1"/>
  <mergeCells count="22"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105:K105"/>
    <mergeCell ref="J94:K94"/>
    <mergeCell ref="J95:K95"/>
    <mergeCell ref="J96:K96"/>
    <mergeCell ref="J97:K97"/>
    <mergeCell ref="J98:K98"/>
    <mergeCell ref="J99:K99"/>
    <mergeCell ref="E1:I3"/>
    <mergeCell ref="E39:I41"/>
    <mergeCell ref="E76:I78"/>
    <mergeCell ref="J91:K91"/>
    <mergeCell ref="J92:K92"/>
    <mergeCell ref="J93:K93"/>
  </mergeCells>
  <printOptions horizontalCentered="1" verticalCentered="1"/>
  <pageMargins left="0.1968503937007874" right="0.1968503937007874" top="0.1968503937007874" bottom="0.1968503937007874" header="0" footer="0"/>
  <pageSetup horizontalDpi="360" verticalDpi="360" orientation="landscape" paperSize="9" scale="86" r:id="rId1"/>
  <rowBreaks count="2" manualBreakCount="2">
    <brk id="37" max="255" man="1"/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22" sqref="G22"/>
    </sheetView>
  </sheetViews>
  <sheetFormatPr defaultColWidth="8.7109375" defaultRowHeight="15"/>
  <cols>
    <col min="1" max="1" width="3.00390625" style="17" customWidth="1"/>
    <col min="2" max="2" width="19.57421875" style="0" customWidth="1"/>
  </cols>
  <sheetData>
    <row r="1" spans="1:2" ht="39.75" customHeight="1" thickBot="1" thickTop="1">
      <c r="A1" s="201" t="s">
        <v>41</v>
      </c>
      <c r="B1" s="202"/>
    </row>
    <row r="2" spans="1:2" ht="18" customHeight="1" thickTop="1">
      <c r="A2" s="8">
        <v>1</v>
      </c>
      <c r="B2" s="6" t="str">
        <f>IF(Matchs_18!G46=Matchs_18!I46,"Place 1",IF(Matchs_18!G46&gt;Matchs_18!I46,Matchs_18!D46,Matchs_18!F46))</f>
        <v>Place 1</v>
      </c>
    </row>
    <row r="3" spans="1:2" ht="18" customHeight="1">
      <c r="A3" s="8">
        <f>SUM(A2,1)</f>
        <v>2</v>
      </c>
      <c r="B3" s="6" t="str">
        <f>IF(Matchs_18!G46=Matchs_18!I46,"Place 2",IF(Matchs_18!G46&lt;Matchs_18!I46,Matchs_18!D46,Matchs_18!F46))</f>
        <v>Place 2</v>
      </c>
    </row>
    <row r="4" spans="1:2" ht="18" customHeight="1">
      <c r="A4" s="8">
        <f>SUM(A3,1)</f>
        <v>3</v>
      </c>
      <c r="B4" s="6" t="str">
        <f>IF(Matchs_18!G45=Matchs_18!I45,"Place 3",IF(Matchs_18!G45&gt;Matchs_18!I45,Matchs_18!D45,Matchs_18!F45))</f>
        <v>Place 3</v>
      </c>
    </row>
    <row r="5" spans="1:2" ht="18" customHeight="1">
      <c r="A5" s="8">
        <f>SUM(A4,1)</f>
        <v>4</v>
      </c>
      <c r="B5" s="6" t="str">
        <f>IF(Matchs_18!G45=Matchs_18!I45,"Place 4",IF(Matchs_18!G45&lt;Matchs_18!I45,Matchs_18!D45,Matchs_18!F45))</f>
        <v>Place 4</v>
      </c>
    </row>
    <row r="6" spans="1:2" ht="18" customHeight="1">
      <c r="A6" s="8">
        <f>SUM(A5,1)</f>
        <v>5</v>
      </c>
      <c r="B6" s="6" t="str">
        <f>IF(Matchs_18!G44=Matchs_18!I44,"Place 5",IF(Matchs_18!G44&gt;Matchs_18!I44,Matchs_18!D44,Matchs_18!F44))</f>
        <v>Place 5</v>
      </c>
    </row>
    <row r="7" spans="1:2" ht="18" customHeight="1">
      <c r="A7" s="8">
        <v>6</v>
      </c>
      <c r="B7" s="6" t="str">
        <f>IF(Matchs_18!G44=Matchs_18!I44,"Place 6",IF(Matchs_18!G44&lt;Matchs_18!I44,Matchs_18!D44,Matchs_18!F44))</f>
        <v>Place 6</v>
      </c>
    </row>
    <row r="8" spans="1:2" ht="18" customHeight="1">
      <c r="A8" s="8">
        <v>7</v>
      </c>
      <c r="B8" s="6" t="str">
        <f>IF(Matchs_18!G43=Matchs_18!I43,"Place 7",IF(Matchs_18!G43&gt;Matchs_18!I43,Matchs_18!D43,Matchs_18!F43))</f>
        <v>Place 7</v>
      </c>
    </row>
    <row r="9" spans="1:2" ht="18" customHeight="1">
      <c r="A9" s="8">
        <v>8</v>
      </c>
      <c r="B9" s="6" t="str">
        <f>IF(Matchs_18!G43=Matchs_18!I43,"Place 8",IF(Matchs_18!G43&lt;Matchs_18!I43,Matchs_18!D43,Matchs_18!F43))</f>
        <v>Place 8</v>
      </c>
    </row>
    <row r="10" spans="1:2" ht="18" customHeight="1">
      <c r="A10" s="8">
        <v>9</v>
      </c>
      <c r="B10" s="6" t="str">
        <f>IF(Matchs_18!G42=Matchs_18!I42,"Place 9",IF(Matchs_18!G42&gt;Matchs_18!I42,Matchs_18!D42,Matchs_18!F42))</f>
        <v>Place 9</v>
      </c>
    </row>
    <row r="11" spans="1:2" ht="18" customHeight="1">
      <c r="A11" s="8">
        <v>10</v>
      </c>
      <c r="B11" s="6" t="str">
        <f>IF(Matchs_18!G42=Matchs_18!I42,"Place 10",IF(Matchs_18!G42&lt;Matchs_18!I42,Matchs_18!D42,Matchs_18!F42))</f>
        <v>Place 10</v>
      </c>
    </row>
    <row r="12" spans="1:2" ht="18" customHeight="1">
      <c r="A12" s="8">
        <v>11</v>
      </c>
      <c r="B12" s="6" t="str">
        <f>IF(Matchs_18!G41=Matchs_18!I41,"Place 11",IF(Matchs_18!G41&gt;Matchs_18!I41,Matchs_18!D41,Matchs_18!F41))</f>
        <v>Place 11</v>
      </c>
    </row>
    <row r="13" spans="1:2" ht="18" customHeight="1">
      <c r="A13" s="8">
        <v>12</v>
      </c>
      <c r="B13" s="6" t="str">
        <f>IF(Matchs_18!G41=Matchs_18!I41,"Place 12",IF(Matchs_18!G41&lt;Matchs_18!I41,Matchs_18!D41,Matchs_18!F41))</f>
        <v>Place 12</v>
      </c>
    </row>
    <row r="14" spans="1:2" ht="18" customHeight="1">
      <c r="A14" s="8">
        <v>13</v>
      </c>
      <c r="B14" s="6" t="str">
        <f>IF(Matchs_18!G40=Matchs_18!I40,"Place 13",IF(Matchs_18!G40&gt;Matchs_18!I40,Matchs_18!D40,Matchs_18!F40))</f>
        <v>Place 13</v>
      </c>
    </row>
    <row r="15" spans="1:2" ht="18" customHeight="1">
      <c r="A15" s="8">
        <v>14</v>
      </c>
      <c r="B15" s="6" t="str">
        <f>IF(Matchs_18!G40=Matchs_18!I40,"Place 14",IF(Matchs_18!G40&lt;Matchs_18!I40,Matchs_18!D40,Matchs_18!F40))</f>
        <v>Place 14</v>
      </c>
    </row>
    <row r="16" spans="1:2" ht="18" customHeight="1">
      <c r="A16" s="8">
        <v>15</v>
      </c>
      <c r="B16" s="6" t="str">
        <f>IF(Matchs_18!G39=Matchs_18!I39,"Place 15",IF(Matchs_18!G39&gt;Matchs_18!I39,Matchs_18!D39,Matchs_18!F39))</f>
        <v>Place 15</v>
      </c>
    </row>
    <row r="17" spans="1:2" ht="18" customHeight="1">
      <c r="A17" s="8">
        <v>16</v>
      </c>
      <c r="B17" s="6" t="str">
        <f>IF(Matchs_18!G39=Matchs_18!I39,"Place 16",IF(Matchs_18!G39&lt;Matchs_18!I39,Matchs_18!D39,Matchs_18!F39))</f>
        <v>Place 16</v>
      </c>
    </row>
    <row r="18" spans="1:2" ht="18" customHeight="1">
      <c r="A18" s="8">
        <v>17</v>
      </c>
      <c r="B18" s="6" t="str">
        <f>IF(Matchs_18!G28=Matchs_18!I28,"Place 17",IF(Matchs_18!G28&gt;Matchs_18!I28,Matchs_18!D28,Matchs_18!F28))</f>
        <v>Place 17</v>
      </c>
    </row>
    <row r="19" spans="1:2" ht="18" customHeight="1" thickBot="1">
      <c r="A19" s="9">
        <v>18</v>
      </c>
      <c r="B19" s="10" t="str">
        <f>IF(Matchs_18!G28=Matchs_18!I28,"Place 18",IF(Matchs_18!G28&lt;Matchs_18!I28,Matchs_18!D28,Matchs_18!F28))</f>
        <v>Place 18</v>
      </c>
    </row>
    <row r="20" ht="15.75" thickTop="1"/>
  </sheetData>
  <sheetProtection sheet="1"/>
  <mergeCells count="1">
    <mergeCell ref="A1:B1"/>
  </mergeCells>
  <printOptions horizontalCentered="1" verticalCentered="1"/>
  <pageMargins left="0.1968503937007874" right="0.1968503937007874" top="0.1968503937007874" bottom="0.1968503937007874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2010-08-15T11:53:43Z</cp:lastPrinted>
  <dcterms:created xsi:type="dcterms:W3CDTF">2010-07-26T09:50:37Z</dcterms:created>
  <dcterms:modified xsi:type="dcterms:W3CDTF">2011-01-10T18:01:39Z</dcterms:modified>
  <cp:category/>
  <cp:version/>
  <cp:contentType/>
  <cp:contentStatus/>
</cp:coreProperties>
</file>