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8555" windowHeight="11760" activeTab="0"/>
  </bookViews>
  <sheets>
    <sheet name="Inscriptions_20" sheetId="1" r:id="rId1"/>
    <sheet name="Matchs_20" sheetId="2" r:id="rId2"/>
    <sheet name="Tableau_20" sheetId="3" r:id="rId3"/>
    <sheet name="Classement Final_20" sheetId="4" r:id="rId4"/>
  </sheets>
  <definedNames>
    <definedName name="fillPlayers_7" localSheetId="0">'Inscriptions_20'!$B$2:$H$9</definedName>
    <definedName name="fillPlayers_8" localSheetId="0">'Inscriptions_20'!$B$2:$F$9</definedName>
  </definedNames>
  <calcPr fullCalcOnLoad="1"/>
</workbook>
</file>

<file path=xl/sharedStrings.xml><?xml version="1.0" encoding="utf-8"?>
<sst xmlns="http://schemas.openxmlformats.org/spreadsheetml/2006/main" count="349" uniqueCount="60">
  <si>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</si>
  <si>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</si>
  <si>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</si>
  <si>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</si>
  <si>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</si>
  <si>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</si>
  <si>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</si>
  <si>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</si>
  <si>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</si>
  <si>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</si>
  <si>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</si>
  <si>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</si>
  <si>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</si>
  <si>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</si>
  <si>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</si>
  <si>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</si>
  <si>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</si>
  <si>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</si>
  <si>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</si>
  <si>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</si>
  <si>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</si>
  <si>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</si>
  <si>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</si>
  <si>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</si>
  <si>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</si>
  <si>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</si>
  <si>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</si>
  <si>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</si>
  <si>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</si>
  <si>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IV</t>
  </si>
  <si>
    <t>V</t>
  </si>
  <si>
    <t>VI</t>
  </si>
  <si>
    <t>17/20</t>
  </si>
  <si>
    <t>VII</t>
  </si>
  <si>
    <t>13/16</t>
  </si>
  <si>
    <t>VIII</t>
  </si>
  <si>
    <t>9/12</t>
  </si>
  <si>
    <t>IX</t>
  </si>
  <si>
    <t>19/20</t>
  </si>
  <si>
    <t>17/18</t>
  </si>
  <si>
    <t>15/16</t>
  </si>
  <si>
    <t>13/14</t>
  </si>
  <si>
    <t>DF</t>
  </si>
  <si>
    <t>11/12</t>
  </si>
  <si>
    <t>9/10</t>
  </si>
  <si>
    <t>7/8</t>
  </si>
  <si>
    <t>5/6</t>
  </si>
  <si>
    <t>3/4</t>
  </si>
  <si>
    <t>F</t>
  </si>
  <si>
    <r>
      <t xml:space="preserve">Tableau à 20 participants
</t>
    </r>
    <r>
      <rPr>
        <b/>
        <sz val="10"/>
        <rFont val="Arial"/>
        <family val="2"/>
      </rPr>
      <t>partie 1</t>
    </r>
  </si>
  <si>
    <r>
      <t xml:space="preserve">Tableau à 20 participants
</t>
    </r>
    <r>
      <rPr>
        <b/>
        <sz val="10"/>
        <rFont val="Arial"/>
        <family val="2"/>
      </rPr>
      <t>partie 2</t>
    </r>
  </si>
  <si>
    <r>
      <t xml:space="preserve">Tableau à 20 participants
</t>
    </r>
    <r>
      <rPr>
        <b/>
        <sz val="10"/>
        <rFont val="Arial"/>
        <family val="2"/>
      </rPr>
      <t>classement 5 à 20</t>
    </r>
  </si>
  <si>
    <t>NOM</t>
  </si>
  <si>
    <t xml:space="preserve">PRENOM </t>
  </si>
  <si>
    <t>Etablissement Classe</t>
  </si>
  <si>
    <t>N° Licence</t>
  </si>
  <si>
    <t>Participant</t>
  </si>
  <si>
    <t>pointage</t>
  </si>
  <si>
    <t>Feure
début</t>
  </si>
  <si>
    <t>Feure
fin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</si>
</sst>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35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 vertical="center"/>
    </xf>
    <xf numFmtId="0" fontId="3" fillId="35" borderId="3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3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30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3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9" fillId="34" borderId="36" xfId="0" applyFont="1" applyFill="1" applyBorder="1" applyAlignment="1" applyProtection="1">
      <alignment horizontal="center" vertical="center"/>
      <protection locked="0"/>
    </xf>
    <xf numFmtId="0" fontId="9" fillId="34" borderId="37" xfId="0" applyFont="1" applyFill="1" applyBorder="1" applyAlignment="1" applyProtection="1">
      <alignment horizontal="center" vertical="center"/>
      <protection locked="0"/>
    </xf>
    <xf numFmtId="0" fontId="9" fillId="34" borderId="38" xfId="0" applyFont="1" applyFill="1" applyBorder="1" applyAlignment="1" applyProtection="1">
      <alignment horizontal="center" vertical="center"/>
      <protection locked="0"/>
    </xf>
    <xf numFmtId="0" fontId="9" fillId="34" borderId="39" xfId="0" applyFont="1" applyFill="1" applyBorder="1" applyAlignment="1" applyProtection="1">
      <alignment horizontal="center"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4" xfId="0" applyFill="1" applyBorder="1" applyAlignment="1" applyProtection="1">
      <alignment vertical="center"/>
      <protection locked="0"/>
    </xf>
    <xf numFmtId="0" fontId="0" fillId="36" borderId="23" xfId="0" applyFill="1" applyBorder="1" applyAlignment="1" applyProtection="1">
      <alignment horizontal="left" vertical="center"/>
      <protection locked="0"/>
    </xf>
    <xf numFmtId="0" fontId="0" fillId="36" borderId="23" xfId="0" applyFill="1" applyBorder="1" applyAlignment="1" applyProtection="1">
      <alignment vertical="center"/>
      <protection locked="0"/>
    </xf>
    <xf numFmtId="0" fontId="0" fillId="37" borderId="37" xfId="0" applyFill="1" applyBorder="1" applyAlignment="1" applyProtection="1">
      <alignment vertical="center"/>
      <protection locked="0"/>
    </xf>
    <xf numFmtId="0" fontId="0" fillId="37" borderId="23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horizontal="left"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7" borderId="40" xfId="0" applyFill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34" borderId="40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5" fontId="49" fillId="36" borderId="53" xfId="0" applyNumberFormat="1" applyFont="1" applyFill="1" applyBorder="1" applyAlignment="1">
      <alignment horizontal="center" vertical="center"/>
    </xf>
    <xf numFmtId="165" fontId="49" fillId="36" borderId="54" xfId="0" applyNumberFormat="1" applyFont="1" applyFill="1" applyBorder="1" applyAlignment="1">
      <alignment horizontal="center" vertical="center"/>
    </xf>
    <xf numFmtId="165" fontId="49" fillId="36" borderId="55" xfId="0" applyNumberFormat="1" applyFont="1" applyFill="1" applyBorder="1" applyAlignment="1">
      <alignment horizontal="center" vertical="center"/>
    </xf>
    <xf numFmtId="165" fontId="49" fillId="36" borderId="56" xfId="0" applyNumberFormat="1" applyFont="1" applyFill="1" applyBorder="1" applyAlignment="1">
      <alignment horizontal="center" vertical="center"/>
    </xf>
    <xf numFmtId="165" fontId="49" fillId="36" borderId="57" xfId="0" applyNumberFormat="1" applyFont="1" applyFill="1" applyBorder="1" applyAlignment="1">
      <alignment horizontal="center" vertical="center"/>
    </xf>
    <xf numFmtId="165" fontId="49" fillId="36" borderId="58" xfId="0" applyNumberFormat="1" applyFont="1" applyFill="1" applyBorder="1" applyAlignment="1">
      <alignment horizontal="center" vertical="center"/>
    </xf>
    <xf numFmtId="165" fontId="49" fillId="36" borderId="59" xfId="0" applyNumberFormat="1" applyFont="1" applyFill="1" applyBorder="1" applyAlignment="1">
      <alignment horizontal="center" vertical="center"/>
    </xf>
    <xf numFmtId="165" fontId="49" fillId="36" borderId="14" xfId="0" applyNumberFormat="1" applyFont="1" applyFill="1" applyBorder="1" applyAlignment="1">
      <alignment horizontal="center" vertical="center"/>
    </xf>
    <xf numFmtId="165" fontId="49" fillId="36" borderId="60" xfId="0" applyNumberFormat="1" applyFont="1" applyFill="1" applyBorder="1" applyAlignment="1">
      <alignment horizontal="center" vertical="center"/>
    </xf>
    <xf numFmtId="165" fontId="49" fillId="36" borderId="61" xfId="0" applyNumberFormat="1" applyFont="1" applyFill="1" applyBorder="1" applyAlignment="1">
      <alignment horizontal="center" vertical="center"/>
    </xf>
    <xf numFmtId="165" fontId="49" fillId="36" borderId="62" xfId="0" applyNumberFormat="1" applyFont="1" applyFill="1" applyBorder="1" applyAlignment="1">
      <alignment horizontal="center" vertical="center"/>
    </xf>
    <xf numFmtId="165" fontId="49" fillId="36" borderId="63" xfId="0" applyNumberFormat="1" applyFont="1" applyFill="1" applyBorder="1" applyAlignment="1">
      <alignment horizontal="center" vertical="center"/>
    </xf>
    <xf numFmtId="165" fontId="49" fillId="36" borderId="64" xfId="0" applyNumberFormat="1" applyFont="1" applyFill="1" applyBorder="1" applyAlignment="1">
      <alignment horizontal="center" vertical="center"/>
    </xf>
    <xf numFmtId="165" fontId="49" fillId="36" borderId="65" xfId="0" applyNumberFormat="1" applyFont="1" applyFill="1" applyBorder="1" applyAlignment="1">
      <alignment horizontal="center" vertical="center"/>
    </xf>
    <xf numFmtId="165" fontId="49" fillId="36" borderId="66" xfId="0" applyNumberFormat="1" applyFont="1" applyFill="1" applyBorder="1" applyAlignment="1">
      <alignment horizontal="center" vertical="center"/>
    </xf>
    <xf numFmtId="165" fontId="49" fillId="36" borderId="17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Continuous" vertical="center"/>
    </xf>
    <xf numFmtId="0" fontId="9" fillId="34" borderId="67" xfId="0" applyFont="1" applyFill="1" applyBorder="1" applyAlignment="1" applyProtection="1">
      <alignment horizontal="center" vertical="center"/>
      <protection locked="0"/>
    </xf>
    <xf numFmtId="0" fontId="9" fillId="34" borderId="59" xfId="0" applyFont="1" applyFill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center"/>
      <protection locked="0"/>
    </xf>
    <xf numFmtId="0" fontId="9" fillId="34" borderId="57" xfId="0" applyFont="1" applyFill="1" applyBorder="1" applyAlignment="1" applyProtection="1">
      <alignment horizontal="center" vertical="center"/>
      <protection locked="0"/>
    </xf>
    <xf numFmtId="0" fontId="9" fillId="34" borderId="62" xfId="0" applyFont="1" applyFill="1" applyBorder="1" applyAlignment="1" applyProtection="1">
      <alignment horizontal="center" vertical="center"/>
      <protection locked="0"/>
    </xf>
    <xf numFmtId="0" fontId="9" fillId="34" borderId="64" xfId="0" applyFont="1" applyFill="1" applyBorder="1" applyAlignment="1" applyProtection="1">
      <alignment horizontal="center" vertical="center"/>
      <protection locked="0"/>
    </xf>
    <xf numFmtId="0" fontId="9" fillId="34" borderId="66" xfId="0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Continuous" vertical="center"/>
    </xf>
    <xf numFmtId="0" fontId="9" fillId="34" borderId="68" xfId="0" applyFont="1" applyFill="1" applyBorder="1" applyAlignment="1" applyProtection="1">
      <alignment horizontal="center" vertical="center"/>
      <protection locked="0"/>
    </xf>
    <xf numFmtId="0" fontId="9" fillId="34" borderId="47" xfId="0" applyFont="1" applyFill="1" applyBorder="1" applyAlignment="1" applyProtection="1">
      <alignment horizontal="center" vertical="center"/>
      <protection locked="0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9" fillId="34" borderId="46" xfId="0" applyFont="1" applyFill="1" applyBorder="1" applyAlignment="1" applyProtection="1">
      <alignment horizontal="center" vertical="center"/>
      <protection locked="0"/>
    </xf>
    <xf numFmtId="0" fontId="9" fillId="34" borderId="49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1" xfId="0" applyFont="1" applyFill="1" applyBorder="1" applyAlignment="1" applyProtection="1">
      <alignment horizontal="center" vertical="center"/>
      <protection locked="0"/>
    </xf>
    <xf numFmtId="0" fontId="9" fillId="34" borderId="60" xfId="0" applyFont="1" applyFill="1" applyBorder="1" applyAlignment="1" applyProtection="1">
      <alignment horizontal="center" vertical="center"/>
      <protection locked="0"/>
    </xf>
    <xf numFmtId="0" fontId="9" fillId="34" borderId="48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35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5" fillId="0" borderId="29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2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0" fillId="0" borderId="31" xfId="0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horizontal="left" vertical="center"/>
    </xf>
    <xf numFmtId="0" fontId="1" fillId="33" borderId="69" xfId="0" applyFont="1" applyFill="1" applyBorder="1" applyAlignment="1">
      <alignment horizontal="center" vertical="center" wrapText="1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72" xfId="0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5" fillId="0" borderId="26" xfId="0" applyNumberFormat="1" applyFont="1" applyBorder="1" applyAlignment="1">
      <alignment horizontal="left" vertical="center"/>
    </xf>
    <xf numFmtId="0" fontId="3" fillId="35" borderId="27" xfId="0" applyNumberFormat="1" applyFont="1" applyFill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29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4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8" sqref="J8"/>
    </sheetView>
  </sheetViews>
  <sheetFormatPr defaultColWidth="8.7109375" defaultRowHeight="12.7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52</v>
      </c>
      <c r="C1" s="2" t="s">
        <v>53</v>
      </c>
      <c r="D1" s="3" t="s">
        <v>54</v>
      </c>
      <c r="E1" s="76" t="s">
        <v>55</v>
      </c>
      <c r="F1" s="4" t="s">
        <v>56</v>
      </c>
      <c r="G1" s="186" t="s">
        <v>57</v>
      </c>
    </row>
    <row r="2" spans="1:7" s="7" customFormat="1" ht="19.5" customHeight="1" thickTop="1">
      <c r="A2" s="5">
        <v>1</v>
      </c>
      <c r="B2" s="77"/>
      <c r="C2" s="77"/>
      <c r="D2" s="78"/>
      <c r="E2" s="79"/>
      <c r="F2" s="6" t="str">
        <f>CONCATENATE(B2," ",C2," (",D2,")")</f>
        <v>  ()</v>
      </c>
      <c r="G2" s="187"/>
    </row>
    <row r="3" spans="1:7" s="7" customFormat="1" ht="19.5" customHeight="1">
      <c r="A3" s="8">
        <v>2</v>
      </c>
      <c r="B3" s="80"/>
      <c r="C3" s="80"/>
      <c r="D3" s="81"/>
      <c r="E3" s="82"/>
      <c r="F3" s="6" t="str">
        <f aca="true" t="shared" si="0" ref="F3:F19">CONCATENATE(B3," ",C3," (",D3,")")</f>
        <v>  ()</v>
      </c>
      <c r="G3" s="188"/>
    </row>
    <row r="4" spans="1:7" s="7" customFormat="1" ht="19.5" customHeight="1">
      <c r="A4" s="8">
        <v>3</v>
      </c>
      <c r="B4" s="80"/>
      <c r="C4" s="80"/>
      <c r="D4" s="81"/>
      <c r="E4" s="82"/>
      <c r="F4" s="6" t="str">
        <f t="shared" si="0"/>
        <v>  ()</v>
      </c>
      <c r="G4" s="188"/>
    </row>
    <row r="5" spans="1:7" s="7" customFormat="1" ht="19.5" customHeight="1">
      <c r="A5" s="8">
        <v>4</v>
      </c>
      <c r="B5" s="80"/>
      <c r="C5" s="80"/>
      <c r="D5" s="81"/>
      <c r="E5" s="82"/>
      <c r="F5" s="6" t="str">
        <f t="shared" si="0"/>
        <v>  ()</v>
      </c>
      <c r="G5" s="188"/>
    </row>
    <row r="6" spans="1:7" s="7" customFormat="1" ht="19.5" customHeight="1">
      <c r="A6" s="8">
        <v>5</v>
      </c>
      <c r="B6" s="80"/>
      <c r="C6" s="80"/>
      <c r="D6" s="81"/>
      <c r="E6" s="82"/>
      <c r="F6" s="6" t="str">
        <f t="shared" si="0"/>
        <v>  ()</v>
      </c>
      <c r="G6" s="188"/>
    </row>
    <row r="7" spans="1:7" s="7" customFormat="1" ht="19.5" customHeight="1">
      <c r="A7" s="8">
        <v>6</v>
      </c>
      <c r="B7" s="80"/>
      <c r="C7" s="80"/>
      <c r="D7" s="81"/>
      <c r="E7" s="83"/>
      <c r="F7" s="6" t="str">
        <f t="shared" si="0"/>
        <v>  ()</v>
      </c>
      <c r="G7" s="188"/>
    </row>
    <row r="8" spans="1:7" s="7" customFormat="1" ht="19.5" customHeight="1">
      <c r="A8" s="8">
        <v>7</v>
      </c>
      <c r="B8" s="80"/>
      <c r="C8" s="80"/>
      <c r="D8" s="81"/>
      <c r="E8" s="83"/>
      <c r="F8" s="6" t="str">
        <f t="shared" si="0"/>
        <v>  ()</v>
      </c>
      <c r="G8" s="188"/>
    </row>
    <row r="9" spans="1:7" s="7" customFormat="1" ht="19.5" customHeight="1">
      <c r="A9" s="8">
        <v>8</v>
      </c>
      <c r="B9" s="80"/>
      <c r="C9" s="80"/>
      <c r="D9" s="81"/>
      <c r="E9" s="83"/>
      <c r="F9" s="6" t="str">
        <f t="shared" si="0"/>
        <v>  ()</v>
      </c>
      <c r="G9" s="188"/>
    </row>
    <row r="10" spans="1:7" ht="19.5" customHeight="1">
      <c r="A10" s="8">
        <v>9</v>
      </c>
      <c r="B10" s="80"/>
      <c r="C10" s="80"/>
      <c r="D10" s="81"/>
      <c r="E10" s="83"/>
      <c r="F10" s="6" t="str">
        <f t="shared" si="0"/>
        <v>  ()</v>
      </c>
      <c r="G10" s="188"/>
    </row>
    <row r="11" spans="1:7" ht="19.5" customHeight="1">
      <c r="A11" s="8">
        <v>10</v>
      </c>
      <c r="B11" s="80"/>
      <c r="C11" s="80"/>
      <c r="D11" s="81"/>
      <c r="E11" s="83"/>
      <c r="F11" s="6" t="str">
        <f t="shared" si="0"/>
        <v>  ()</v>
      </c>
      <c r="G11" s="188"/>
    </row>
    <row r="12" spans="1:7" ht="19.5" customHeight="1">
      <c r="A12" s="8">
        <v>11</v>
      </c>
      <c r="B12" s="80"/>
      <c r="C12" s="80"/>
      <c r="D12" s="81"/>
      <c r="E12" s="83"/>
      <c r="F12" s="6" t="str">
        <f t="shared" si="0"/>
        <v>  ()</v>
      </c>
      <c r="G12" s="188"/>
    </row>
    <row r="13" spans="1:7" ht="19.5" customHeight="1">
      <c r="A13" s="8">
        <v>12</v>
      </c>
      <c r="B13" s="80"/>
      <c r="C13" s="80"/>
      <c r="D13" s="81"/>
      <c r="E13" s="83"/>
      <c r="F13" s="6" t="str">
        <f t="shared" si="0"/>
        <v>  ()</v>
      </c>
      <c r="G13" s="188"/>
    </row>
    <row r="14" spans="1:7" ht="19.5" customHeight="1">
      <c r="A14" s="8">
        <v>13</v>
      </c>
      <c r="B14" s="80"/>
      <c r="C14" s="80"/>
      <c r="D14" s="81"/>
      <c r="E14" s="83"/>
      <c r="F14" s="6" t="str">
        <f t="shared" si="0"/>
        <v>  ()</v>
      </c>
      <c r="G14" s="188"/>
    </row>
    <row r="15" spans="1:7" ht="19.5" customHeight="1">
      <c r="A15" s="8">
        <v>14</v>
      </c>
      <c r="B15" s="80"/>
      <c r="C15" s="80"/>
      <c r="D15" s="81"/>
      <c r="E15" s="83"/>
      <c r="F15" s="6" t="str">
        <f t="shared" si="0"/>
        <v>  ()</v>
      </c>
      <c r="G15" s="188"/>
    </row>
    <row r="16" spans="1:7" ht="19.5" customHeight="1">
      <c r="A16" s="8">
        <v>15</v>
      </c>
      <c r="B16" s="80"/>
      <c r="C16" s="80"/>
      <c r="D16" s="81"/>
      <c r="E16" s="83"/>
      <c r="F16" s="6" t="str">
        <f t="shared" si="0"/>
        <v>  ()</v>
      </c>
      <c r="G16" s="188"/>
    </row>
    <row r="17" spans="1:7" ht="19.5" customHeight="1">
      <c r="A17" s="8">
        <v>16</v>
      </c>
      <c r="B17" s="80"/>
      <c r="C17" s="80"/>
      <c r="D17" s="81"/>
      <c r="E17" s="83"/>
      <c r="F17" s="6" t="str">
        <f t="shared" si="0"/>
        <v>  ()</v>
      </c>
      <c r="G17" s="188"/>
    </row>
    <row r="18" spans="1:7" ht="19.5" customHeight="1">
      <c r="A18" s="8">
        <v>17</v>
      </c>
      <c r="B18" s="80"/>
      <c r="C18" s="80"/>
      <c r="D18" s="81"/>
      <c r="E18" s="83"/>
      <c r="F18" s="6" t="str">
        <f t="shared" si="0"/>
        <v>  ()</v>
      </c>
      <c r="G18" s="188"/>
    </row>
    <row r="19" spans="1:7" ht="19.5" customHeight="1">
      <c r="A19" s="8">
        <v>18</v>
      </c>
      <c r="B19" s="80"/>
      <c r="C19" s="80"/>
      <c r="D19" s="81"/>
      <c r="E19" s="83"/>
      <c r="F19" s="6" t="str">
        <f t="shared" si="0"/>
        <v>  ()</v>
      </c>
      <c r="G19" s="188"/>
    </row>
    <row r="20" spans="1:7" ht="19.5" customHeight="1">
      <c r="A20" s="8">
        <v>19</v>
      </c>
      <c r="B20" s="80"/>
      <c r="C20" s="80"/>
      <c r="D20" s="81"/>
      <c r="E20" s="83"/>
      <c r="F20" s="6" t="str">
        <f>CONCATENATE(B20," ",C20," (",D20,")")</f>
        <v>  ()</v>
      </c>
      <c r="G20" s="188"/>
    </row>
    <row r="21" spans="1:7" ht="19.5" customHeight="1" thickBot="1">
      <c r="A21" s="9">
        <v>20</v>
      </c>
      <c r="B21" s="84"/>
      <c r="C21" s="84"/>
      <c r="D21" s="85"/>
      <c r="E21" s="86"/>
      <c r="F21" s="10" t="str">
        <f>CONCATENATE(B21," ",C21," (",D21,")")</f>
        <v>  ()</v>
      </c>
      <c r="G21" s="189"/>
    </row>
    <row r="22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25">
      <selection activeCell="M2" sqref="M2:M53"/>
    </sheetView>
  </sheetViews>
  <sheetFormatPr defaultColWidth="10.421875" defaultRowHeight="12.75"/>
  <cols>
    <col min="1" max="1" width="5.421875" style="36" customWidth="1"/>
    <col min="2" max="2" width="8.00390625" style="36" bestFit="1" customWidth="1"/>
    <col min="3" max="3" width="5.421875" style="36" customWidth="1"/>
    <col min="4" max="4" width="33.57421875" style="36" customWidth="1"/>
    <col min="5" max="5" width="4.140625" style="36" customWidth="1"/>
    <col min="6" max="6" width="33.57421875" style="36" customWidth="1"/>
    <col min="7" max="9" width="4.421875" style="36" customWidth="1"/>
    <col min="10" max="10" width="7.8515625" style="36" customWidth="1"/>
    <col min="11" max="19" width="4.421875" style="36" customWidth="1"/>
    <col min="20" max="16384" width="10.421875" style="17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</v>
      </c>
      <c r="E1" s="15" t="s">
        <v>5</v>
      </c>
      <c r="F1" s="15" t="s">
        <v>6</v>
      </c>
      <c r="G1" s="16" t="s">
        <v>7</v>
      </c>
      <c r="H1" s="16"/>
      <c r="I1" s="16"/>
      <c r="J1" s="96" t="s">
        <v>16</v>
      </c>
      <c r="K1" s="123" t="s">
        <v>8</v>
      </c>
      <c r="L1" s="16"/>
      <c r="M1" s="131"/>
      <c r="N1" s="123" t="s">
        <v>9</v>
      </c>
      <c r="O1" s="16"/>
      <c r="P1" s="131"/>
      <c r="Q1" s="123" t="s">
        <v>10</v>
      </c>
      <c r="R1" s="16"/>
      <c r="S1" s="70"/>
      <c r="T1" s="105" t="s">
        <v>58</v>
      </c>
      <c r="U1" s="106" t="s">
        <v>59</v>
      </c>
    </row>
    <row r="2" spans="1:21" ht="18" customHeight="1" thickTop="1">
      <c r="A2" s="18">
        <v>1</v>
      </c>
      <c r="B2" s="19" t="s">
        <v>11</v>
      </c>
      <c r="C2" s="141"/>
      <c r="D2" s="20" t="str">
        <f>IF(Inscriptions_20!F18="  ()",CONCATENATE("Rang ",Inscriptions_20!A18),Inscriptions_20!F18)</f>
        <v>Rang 17</v>
      </c>
      <c r="E2" s="20" t="s">
        <v>5</v>
      </c>
      <c r="F2" s="20" t="str">
        <f>IF(Inscriptions_20!F17="  ()",CONCATENATE("Rang ",Inscriptions_20!A17),Inscriptions_20!F17)</f>
        <v>Rang 16</v>
      </c>
      <c r="G2" s="20">
        <f>IF(K2=M2,"",SUM(IF(K2&gt;M2,1,0),IF(N2&gt;P2,1,0),IF(Q2&lt;=S2,0,1)))</f>
      </c>
      <c r="H2" s="20" t="s">
        <v>12</v>
      </c>
      <c r="I2" s="20">
        <f>IF(K2=M2,"",SUM(IF(K2&lt;M2,1,0),IF(N2&lt;P2,1,0),IF(Q2&gt;=S2,0,1)))</f>
      </c>
      <c r="J2" s="97">
        <f>SUM(U2-T2)</f>
        <v>0</v>
      </c>
      <c r="K2" s="124"/>
      <c r="L2" s="20" t="s">
        <v>12</v>
      </c>
      <c r="M2" s="132"/>
      <c r="N2" s="124"/>
      <c r="O2" s="20" t="s">
        <v>12</v>
      </c>
      <c r="P2" s="132"/>
      <c r="Q2" s="124"/>
      <c r="R2" s="20" t="s">
        <v>12</v>
      </c>
      <c r="S2" s="71"/>
      <c r="T2" s="107"/>
      <c r="U2" s="108"/>
    </row>
    <row r="3" spans="1:21" ht="18" customHeight="1">
      <c r="A3" s="33">
        <v>2</v>
      </c>
      <c r="B3" s="31" t="s">
        <v>11</v>
      </c>
      <c r="C3" s="142"/>
      <c r="D3" s="28" t="str">
        <f>IF(Inscriptions_20!F14="  ()",CONCATENATE("Rang ",Inscriptions_20!A14),Inscriptions_20!F14)</f>
        <v>Rang 13</v>
      </c>
      <c r="E3" s="28" t="s">
        <v>5</v>
      </c>
      <c r="F3" s="28" t="str">
        <f>IF(Inscriptions_20!F21="  ()",CONCATENATE("Rang ",Inscriptions_20!A21),Inscriptions_20!F21)</f>
        <v>Rang 20</v>
      </c>
      <c r="G3" s="28">
        <f aca="true" t="shared" si="0" ref="G3:G53">IF(K3=M3,"",SUM(IF(K3&gt;M3,1,0),IF(N3&gt;P3,1,0),IF(Q3&lt;=S3,0,1)))</f>
      </c>
      <c r="H3" s="28" t="s">
        <v>12</v>
      </c>
      <c r="I3" s="28">
        <f aca="true" t="shared" si="1" ref="I3:I53">IF(K3=M3,"",SUM(IF(K3&lt;M3,1,0),IF(N3&lt;P3,1,0),IF(Q3&gt;=S3,0,1)))</f>
      </c>
      <c r="J3" s="100">
        <f aca="true" t="shared" si="2" ref="J3:J53">SUM(U3-T3)</f>
        <v>0</v>
      </c>
      <c r="K3" s="125"/>
      <c r="L3" s="28" t="s">
        <v>12</v>
      </c>
      <c r="M3" s="133"/>
      <c r="N3" s="125"/>
      <c r="O3" s="28" t="s">
        <v>12</v>
      </c>
      <c r="P3" s="133"/>
      <c r="Q3" s="125"/>
      <c r="R3" s="28" t="s">
        <v>12</v>
      </c>
      <c r="S3" s="72"/>
      <c r="T3" s="113"/>
      <c r="U3" s="114"/>
    </row>
    <row r="4" spans="1:21" ht="18" customHeight="1">
      <c r="A4" s="33">
        <v>3</v>
      </c>
      <c r="B4" s="31" t="s">
        <v>11</v>
      </c>
      <c r="C4" s="142"/>
      <c r="D4" s="28" t="str">
        <f>IF(Inscriptions_20!F20="  ()",CONCATENATE("Rang ",Inscriptions_20!A20),Inscriptions_20!F20)</f>
        <v>Rang 19</v>
      </c>
      <c r="E4" s="28" t="s">
        <v>5</v>
      </c>
      <c r="F4" s="28" t="str">
        <f>IF(Inscriptions_20!F15="  ()",CONCATENATE("Rang ",Inscriptions_20!A15),Inscriptions_20!F15)</f>
        <v>Rang 14</v>
      </c>
      <c r="G4" s="68">
        <f t="shared" si="0"/>
      </c>
      <c r="H4" s="68" t="s">
        <v>12</v>
      </c>
      <c r="I4" s="68">
        <f t="shared" si="1"/>
      </c>
      <c r="J4" s="103">
        <f t="shared" si="2"/>
        <v>0</v>
      </c>
      <c r="K4" s="129"/>
      <c r="L4" s="68" t="s">
        <v>12</v>
      </c>
      <c r="M4" s="137"/>
      <c r="N4" s="129"/>
      <c r="O4" s="68" t="s">
        <v>12</v>
      </c>
      <c r="P4" s="137"/>
      <c r="Q4" s="129"/>
      <c r="R4" s="68" t="s">
        <v>12</v>
      </c>
      <c r="S4" s="92"/>
      <c r="T4" s="119"/>
      <c r="U4" s="120"/>
    </row>
    <row r="5" spans="1:21" ht="18" customHeight="1" thickBot="1">
      <c r="A5" s="21">
        <v>4</v>
      </c>
      <c r="B5" s="22" t="s">
        <v>11</v>
      </c>
      <c r="C5" s="143"/>
      <c r="D5" s="23" t="str">
        <f>IF(Inscriptions_20!F16="  ()",CONCATENATE("Rang ",Inscriptions_20!A16),Inscriptions_20!F16)</f>
        <v>Rang 15</v>
      </c>
      <c r="E5" s="23" t="s">
        <v>5</v>
      </c>
      <c r="F5" s="23" t="str">
        <f>IF(Inscriptions_20!F19="  ()",CONCATENATE("Rang ",Inscriptions_20!A19),Inscriptions_20!F19)</f>
        <v>Rang 18</v>
      </c>
      <c r="G5" s="23">
        <f t="shared" si="0"/>
      </c>
      <c r="H5" s="23" t="s">
        <v>12</v>
      </c>
      <c r="I5" s="23">
        <f t="shared" si="1"/>
      </c>
      <c r="J5" s="98">
        <f t="shared" si="2"/>
        <v>0</v>
      </c>
      <c r="K5" s="126"/>
      <c r="L5" s="23" t="s">
        <v>12</v>
      </c>
      <c r="M5" s="134"/>
      <c r="N5" s="126"/>
      <c r="O5" s="23" t="s">
        <v>12</v>
      </c>
      <c r="P5" s="134"/>
      <c r="Q5" s="126"/>
      <c r="R5" s="23" t="s">
        <v>12</v>
      </c>
      <c r="S5" s="73"/>
      <c r="T5" s="109"/>
      <c r="U5" s="110"/>
    </row>
    <row r="6" spans="1:21" ht="18" customHeight="1">
      <c r="A6" s="25">
        <v>5</v>
      </c>
      <c r="B6" s="26" t="s">
        <v>13</v>
      </c>
      <c r="C6" s="144"/>
      <c r="D6" s="28" t="str">
        <f>IF(Inscriptions_20!F10="  ()",CONCATENATE("Rang ",Inscriptions_20!A10),Inscriptions_20!F10)</f>
        <v>Rang 9</v>
      </c>
      <c r="E6" s="27" t="s">
        <v>5</v>
      </c>
      <c r="F6" s="27" t="str">
        <f>IF(Inscriptions_20!F9="  ()",CONCATENATE("Rang ",Inscriptions_20!A9),Inscriptions_20!F9)</f>
        <v>Rang 8</v>
      </c>
      <c r="G6" s="32">
        <f t="shared" si="0"/>
      </c>
      <c r="H6" s="32" t="s">
        <v>12</v>
      </c>
      <c r="I6" s="32">
        <f t="shared" si="1"/>
      </c>
      <c r="J6" s="102">
        <f t="shared" si="2"/>
        <v>0</v>
      </c>
      <c r="K6" s="128"/>
      <c r="L6" s="32" t="s">
        <v>12</v>
      </c>
      <c r="M6" s="136"/>
      <c r="N6" s="128"/>
      <c r="O6" s="32" t="s">
        <v>12</v>
      </c>
      <c r="P6" s="136"/>
      <c r="Q6" s="128"/>
      <c r="R6" s="32" t="s">
        <v>12</v>
      </c>
      <c r="S6" s="75"/>
      <c r="T6" s="117"/>
      <c r="U6" s="118"/>
    </row>
    <row r="7" spans="1:21" ht="18" customHeight="1">
      <c r="A7" s="30">
        <v>6</v>
      </c>
      <c r="B7" s="31" t="s">
        <v>13</v>
      </c>
      <c r="C7" s="145"/>
      <c r="D7" s="32" t="str">
        <f>IF(Inscriptions_20!F6="  ()",CONCATENATE("Rang ",Inscriptions_20!A6),Inscriptions_20!F6)</f>
        <v>Rang 5</v>
      </c>
      <c r="E7" s="28" t="s">
        <v>5</v>
      </c>
      <c r="F7" s="32" t="str">
        <f>IF(Inscriptions_20!F13="  ()",CONCATENATE("Rang ",Inscriptions_20!A13),Inscriptions_20!F13)</f>
        <v>Rang 12</v>
      </c>
      <c r="G7" s="28">
        <f t="shared" si="0"/>
      </c>
      <c r="H7" s="28" t="s">
        <v>12</v>
      </c>
      <c r="I7" s="28">
        <f t="shared" si="1"/>
      </c>
      <c r="J7" s="100">
        <f t="shared" si="2"/>
        <v>0</v>
      </c>
      <c r="K7" s="128"/>
      <c r="L7" s="28" t="s">
        <v>12</v>
      </c>
      <c r="M7" s="136"/>
      <c r="N7" s="128"/>
      <c r="O7" s="28" t="s">
        <v>12</v>
      </c>
      <c r="P7" s="136"/>
      <c r="Q7" s="128"/>
      <c r="R7" s="28" t="s">
        <v>12</v>
      </c>
      <c r="S7" s="75"/>
      <c r="T7" s="113"/>
      <c r="U7" s="114"/>
    </row>
    <row r="8" spans="1:21" ht="18" customHeight="1">
      <c r="A8" s="30">
        <v>7</v>
      </c>
      <c r="B8" s="31" t="s">
        <v>13</v>
      </c>
      <c r="C8" s="145"/>
      <c r="D8" s="32" t="str">
        <f>IF(Inscriptions_20!F12="  ()",CONCATENATE("Rang ",Inscriptions_20!A12),Inscriptions_20!F12)</f>
        <v>Rang 11</v>
      </c>
      <c r="E8" s="28" t="s">
        <v>5</v>
      </c>
      <c r="F8" s="32" t="str">
        <f>IF(Inscriptions_20!F7="  ()",CONCATENATE("Rang ",Inscriptions_20!A7),Inscriptions_20!F7)</f>
        <v>Rang 6</v>
      </c>
      <c r="G8" s="28">
        <f t="shared" si="0"/>
      </c>
      <c r="H8" s="28" t="s">
        <v>12</v>
      </c>
      <c r="I8" s="28">
        <f t="shared" si="1"/>
      </c>
      <c r="J8" s="100">
        <f t="shared" si="2"/>
        <v>0</v>
      </c>
      <c r="K8" s="128"/>
      <c r="L8" s="28" t="s">
        <v>12</v>
      </c>
      <c r="M8" s="136"/>
      <c r="N8" s="128"/>
      <c r="O8" s="28" t="s">
        <v>12</v>
      </c>
      <c r="P8" s="136"/>
      <c r="Q8" s="128"/>
      <c r="R8" s="28" t="s">
        <v>12</v>
      </c>
      <c r="S8" s="75"/>
      <c r="T8" s="113"/>
      <c r="U8" s="114"/>
    </row>
    <row r="9" spans="1:21" ht="18" customHeight="1">
      <c r="A9" s="33">
        <v>8</v>
      </c>
      <c r="B9" s="31" t="s">
        <v>13</v>
      </c>
      <c r="C9" s="142"/>
      <c r="D9" s="32" t="str">
        <f>IF(Inscriptions_20!F8="  ()",CONCATENATE("Rang ",Inscriptions_20!A8),Inscriptions_20!F8)</f>
        <v>Rang 7</v>
      </c>
      <c r="E9" s="28" t="s">
        <v>5</v>
      </c>
      <c r="F9" s="28" t="str">
        <f>IF(Inscriptions_20!F11="  ()",CONCATENATE("Rang ",Inscriptions_20!A11),Inscriptions_20!F11)</f>
        <v>Rang 10</v>
      </c>
      <c r="G9" s="28">
        <f t="shared" si="0"/>
      </c>
      <c r="H9" s="28" t="s">
        <v>12</v>
      </c>
      <c r="I9" s="28">
        <f t="shared" si="1"/>
      </c>
      <c r="J9" s="100">
        <f t="shared" si="2"/>
        <v>0</v>
      </c>
      <c r="K9" s="125"/>
      <c r="L9" s="28" t="s">
        <v>12</v>
      </c>
      <c r="M9" s="133"/>
      <c r="N9" s="125"/>
      <c r="O9" s="28" t="s">
        <v>12</v>
      </c>
      <c r="P9" s="133"/>
      <c r="Q9" s="125"/>
      <c r="R9" s="28" t="s">
        <v>12</v>
      </c>
      <c r="S9" s="72"/>
      <c r="T9" s="113"/>
      <c r="U9" s="114"/>
    </row>
    <row r="10" spans="1:21" ht="18" customHeight="1">
      <c r="A10" s="33">
        <v>9</v>
      </c>
      <c r="B10" s="31" t="s">
        <v>13</v>
      </c>
      <c r="C10" s="142"/>
      <c r="D10" s="28" t="str">
        <f>IF(G2=I2,CONCATENATE("Vainqueur Match ",A2),IF(G2&gt;I2,D2,F2))</f>
        <v>Vainqueur Match 1</v>
      </c>
      <c r="E10" s="28" t="s">
        <v>5</v>
      </c>
      <c r="F10" s="28" t="str">
        <f>IF(Inscriptions_20!F2="  ()",CONCATENATE("Rang ",Inscriptions_20!A2),Inscriptions_20!F2)</f>
        <v>Rang 1</v>
      </c>
      <c r="G10" s="28">
        <f t="shared" si="0"/>
      </c>
      <c r="H10" s="28" t="s">
        <v>12</v>
      </c>
      <c r="I10" s="28">
        <f t="shared" si="1"/>
      </c>
      <c r="J10" s="100">
        <f t="shared" si="2"/>
        <v>0</v>
      </c>
      <c r="K10" s="125"/>
      <c r="L10" s="28" t="s">
        <v>12</v>
      </c>
      <c r="M10" s="133"/>
      <c r="N10" s="125"/>
      <c r="O10" s="28" t="s">
        <v>12</v>
      </c>
      <c r="P10" s="133"/>
      <c r="Q10" s="125"/>
      <c r="R10" s="28" t="s">
        <v>12</v>
      </c>
      <c r="S10" s="72"/>
      <c r="T10" s="113"/>
      <c r="U10" s="114"/>
    </row>
    <row r="11" spans="1:21" ht="18" customHeight="1">
      <c r="A11" s="33">
        <v>10</v>
      </c>
      <c r="B11" s="31" t="s">
        <v>13</v>
      </c>
      <c r="C11" s="142"/>
      <c r="D11" s="28" t="str">
        <f>IF(G3=I3,CONCATENATE("Vainqueur Match ",A3),IF(G3&gt;I3,D3,F3))</f>
        <v>Vainqueur Match 2</v>
      </c>
      <c r="E11" s="28" t="s">
        <v>5</v>
      </c>
      <c r="F11" s="28" t="str">
        <f>IF(Inscriptions_20!F5="  ()",CONCATENATE("Rang ",Inscriptions_20!A5),Inscriptions_20!F5)</f>
        <v>Rang 4</v>
      </c>
      <c r="G11" s="28">
        <f t="shared" si="0"/>
      </c>
      <c r="H11" s="28" t="s">
        <v>12</v>
      </c>
      <c r="I11" s="28">
        <f t="shared" si="1"/>
      </c>
      <c r="J11" s="100">
        <f t="shared" si="2"/>
        <v>0</v>
      </c>
      <c r="K11" s="125"/>
      <c r="L11" s="28" t="s">
        <v>12</v>
      </c>
      <c r="M11" s="133"/>
      <c r="N11" s="125"/>
      <c r="O11" s="28" t="s">
        <v>12</v>
      </c>
      <c r="P11" s="133"/>
      <c r="Q11" s="125"/>
      <c r="R11" s="28" t="s">
        <v>12</v>
      </c>
      <c r="S11" s="72"/>
      <c r="T11" s="113"/>
      <c r="U11" s="114"/>
    </row>
    <row r="12" spans="1:21" ht="18" customHeight="1">
      <c r="A12" s="33">
        <v>11</v>
      </c>
      <c r="B12" s="31" t="s">
        <v>13</v>
      </c>
      <c r="C12" s="142"/>
      <c r="D12" s="28" t="str">
        <f>IF(G4=I4,CONCATENATE("Vainqueur Match ",A4),IF(G4&gt;I4,D4,F4))</f>
        <v>Vainqueur Match 3</v>
      </c>
      <c r="E12" s="28" t="s">
        <v>5</v>
      </c>
      <c r="F12" s="28" t="str">
        <f>IF(Inscriptions_20!F4="  ()",CONCATENATE("Rang ",Inscriptions_20!A4),Inscriptions_20!F4)</f>
        <v>Rang 3</v>
      </c>
      <c r="G12" s="28">
        <f t="shared" si="0"/>
      </c>
      <c r="H12" s="28" t="s">
        <v>12</v>
      </c>
      <c r="I12" s="28">
        <f t="shared" si="1"/>
      </c>
      <c r="J12" s="100">
        <f t="shared" si="2"/>
        <v>0</v>
      </c>
      <c r="K12" s="125"/>
      <c r="L12" s="28" t="s">
        <v>12</v>
      </c>
      <c r="M12" s="133"/>
      <c r="N12" s="125"/>
      <c r="O12" s="28" t="s">
        <v>12</v>
      </c>
      <c r="P12" s="133"/>
      <c r="Q12" s="125"/>
      <c r="R12" s="28" t="s">
        <v>12</v>
      </c>
      <c r="S12" s="72"/>
      <c r="T12" s="113"/>
      <c r="U12" s="114"/>
    </row>
    <row r="13" spans="1:21" ht="18" customHeight="1" thickBot="1">
      <c r="A13" s="21">
        <v>12</v>
      </c>
      <c r="B13" s="22" t="s">
        <v>13</v>
      </c>
      <c r="C13" s="143"/>
      <c r="D13" s="28" t="str">
        <f>IF(G5=I5,CONCATENATE("Vainqueur Match ",A5),IF(G5&gt;I5,D5,F5))</f>
        <v>Vainqueur Match 4</v>
      </c>
      <c r="E13" s="23" t="s">
        <v>5</v>
      </c>
      <c r="F13" s="23" t="str">
        <f>IF(Inscriptions_20!F3="  ()",CONCATENATE("Rang ",Inscriptions_20!A3),Inscriptions_20!F3)</f>
        <v>Rang 2</v>
      </c>
      <c r="G13" s="23">
        <f t="shared" si="0"/>
      </c>
      <c r="H13" s="23" t="s">
        <v>12</v>
      </c>
      <c r="I13" s="23">
        <f t="shared" si="1"/>
      </c>
      <c r="J13" s="98">
        <f t="shared" si="2"/>
        <v>0</v>
      </c>
      <c r="K13" s="126"/>
      <c r="L13" s="23" t="s">
        <v>12</v>
      </c>
      <c r="M13" s="134"/>
      <c r="N13" s="126"/>
      <c r="O13" s="23" t="s">
        <v>12</v>
      </c>
      <c r="P13" s="134"/>
      <c r="Q13" s="126"/>
      <c r="R13" s="23" t="s">
        <v>12</v>
      </c>
      <c r="S13" s="73"/>
      <c r="T13" s="109"/>
      <c r="U13" s="110"/>
    </row>
    <row r="14" spans="1:21" ht="18" customHeight="1">
      <c r="A14" s="25">
        <v>13</v>
      </c>
      <c r="B14" s="26" t="s">
        <v>14</v>
      </c>
      <c r="C14" s="144"/>
      <c r="D14" s="27" t="str">
        <f>IF(G5=I5,CONCATENATE("Perdant Match ",A5),IF(G5&lt;I5,D5,F5))</f>
        <v>Perdant Match 4</v>
      </c>
      <c r="E14" s="27" t="s">
        <v>5</v>
      </c>
      <c r="F14" s="27" t="str">
        <f>IF(G10=I10,CONCATENATE("Perdant Match ",A10),IF(G10&lt;I10,D10,F10))</f>
        <v>Perdant Match 9</v>
      </c>
      <c r="G14" s="27">
        <f t="shared" si="0"/>
      </c>
      <c r="H14" s="27" t="s">
        <v>12</v>
      </c>
      <c r="I14" s="27">
        <f t="shared" si="1"/>
      </c>
      <c r="J14" s="99">
        <f t="shared" si="2"/>
        <v>0</v>
      </c>
      <c r="K14" s="127"/>
      <c r="L14" s="27" t="s">
        <v>12</v>
      </c>
      <c r="M14" s="135"/>
      <c r="N14" s="127"/>
      <c r="O14" s="27" t="s">
        <v>12</v>
      </c>
      <c r="P14" s="135"/>
      <c r="Q14" s="127"/>
      <c r="R14" s="27" t="s">
        <v>12</v>
      </c>
      <c r="S14" s="74"/>
      <c r="T14" s="111"/>
      <c r="U14" s="112"/>
    </row>
    <row r="15" spans="1:21" ht="18" customHeight="1">
      <c r="A15" s="30">
        <v>14</v>
      </c>
      <c r="B15" s="31" t="s">
        <v>14</v>
      </c>
      <c r="C15" s="142"/>
      <c r="D15" s="28" t="str">
        <f>IF(G4=I4,CONCATENATE("Perdant Match ",A4),IF(G4&lt;I4,D4,F4))</f>
        <v>Perdant Match 3</v>
      </c>
      <c r="E15" s="28" t="s">
        <v>5</v>
      </c>
      <c r="F15" s="28" t="str">
        <f>IF(G11=I11,CONCATENATE("Perdant Match ",A11),IF(G11&lt;I11,D11,F11))</f>
        <v>Perdant Match 10</v>
      </c>
      <c r="G15" s="28">
        <f t="shared" si="0"/>
      </c>
      <c r="H15" s="28" t="s">
        <v>12</v>
      </c>
      <c r="I15" s="28">
        <f t="shared" si="1"/>
      </c>
      <c r="J15" s="100">
        <f t="shared" si="2"/>
        <v>0</v>
      </c>
      <c r="K15" s="125"/>
      <c r="L15" s="28" t="s">
        <v>12</v>
      </c>
      <c r="M15" s="133"/>
      <c r="N15" s="125"/>
      <c r="O15" s="28" t="s">
        <v>12</v>
      </c>
      <c r="P15" s="133"/>
      <c r="Q15" s="125"/>
      <c r="R15" s="28" t="s">
        <v>12</v>
      </c>
      <c r="S15" s="72"/>
      <c r="T15" s="113"/>
      <c r="U15" s="114"/>
    </row>
    <row r="16" spans="1:21" ht="18" customHeight="1">
      <c r="A16" s="33">
        <v>15</v>
      </c>
      <c r="B16" s="31" t="s">
        <v>14</v>
      </c>
      <c r="C16" s="142"/>
      <c r="D16" s="28" t="str">
        <f>IF(G3=I3,CONCATENATE("Perdant Match ",A3),IF(G3&lt;I3,D3,F3))</f>
        <v>Perdant Match 2</v>
      </c>
      <c r="E16" s="28" t="s">
        <v>5</v>
      </c>
      <c r="F16" s="28" t="str">
        <f>IF(G12=I12,CONCATENATE("Perdant Match ",A12),IF(G12&lt;I12,D12,F12))</f>
        <v>Perdant Match 11</v>
      </c>
      <c r="G16" s="28">
        <f t="shared" si="0"/>
      </c>
      <c r="H16" s="28" t="s">
        <v>12</v>
      </c>
      <c r="I16" s="28">
        <f t="shared" si="1"/>
      </c>
      <c r="J16" s="100">
        <f t="shared" si="2"/>
        <v>0</v>
      </c>
      <c r="K16" s="125"/>
      <c r="L16" s="28" t="s">
        <v>12</v>
      </c>
      <c r="M16" s="133"/>
      <c r="N16" s="125"/>
      <c r="O16" s="28" t="s">
        <v>12</v>
      </c>
      <c r="P16" s="133"/>
      <c r="Q16" s="125"/>
      <c r="R16" s="28" t="s">
        <v>12</v>
      </c>
      <c r="S16" s="72"/>
      <c r="T16" s="113"/>
      <c r="U16" s="114"/>
    </row>
    <row r="17" spans="1:21" ht="18" customHeight="1" thickBot="1">
      <c r="A17" s="21">
        <v>16</v>
      </c>
      <c r="B17" s="22" t="s">
        <v>14</v>
      </c>
      <c r="C17" s="143"/>
      <c r="D17" s="23" t="str">
        <f>IF(G2=I2,CONCATENATE("Perdant Match ",A2),IF(G2&lt;I2,D2,F2))</f>
        <v>Perdant Match 1</v>
      </c>
      <c r="E17" s="23" t="s">
        <v>5</v>
      </c>
      <c r="F17" s="23" t="str">
        <f>IF(G13=I13,CONCATENATE("Perdant Match ",A13),IF(G13&lt;I13,D13,F13))</f>
        <v>Perdant Match 12</v>
      </c>
      <c r="G17" s="23">
        <f t="shared" si="0"/>
      </c>
      <c r="H17" s="23" t="s">
        <v>12</v>
      </c>
      <c r="I17" s="23">
        <f t="shared" si="1"/>
      </c>
      <c r="J17" s="98">
        <f t="shared" si="2"/>
        <v>0</v>
      </c>
      <c r="K17" s="126"/>
      <c r="L17" s="23" t="s">
        <v>12</v>
      </c>
      <c r="M17" s="134"/>
      <c r="N17" s="126"/>
      <c r="O17" s="23" t="s">
        <v>12</v>
      </c>
      <c r="P17" s="134"/>
      <c r="Q17" s="126"/>
      <c r="R17" s="23" t="s">
        <v>12</v>
      </c>
      <c r="S17" s="73"/>
      <c r="T17" s="109"/>
      <c r="U17" s="110"/>
    </row>
    <row r="18" spans="1:21" ht="18" customHeight="1">
      <c r="A18" s="25">
        <v>17</v>
      </c>
      <c r="B18" s="26" t="s">
        <v>29</v>
      </c>
      <c r="C18" s="144"/>
      <c r="D18" s="28" t="str">
        <f>IF(G10=I10,CONCATENATE("Vainqueur Match ",A10),IF(G10&gt;I10,D10,F10))</f>
        <v>Vainqueur Match 9</v>
      </c>
      <c r="E18" s="28" t="s">
        <v>5</v>
      </c>
      <c r="F18" s="27" t="str">
        <f>IF(G6=I6,CONCATENATE("Vainqueur Match ",A6),IF(G6&gt;I6,D6,F6))</f>
        <v>Vainqueur Match 5</v>
      </c>
      <c r="G18" s="27">
        <f t="shared" si="0"/>
      </c>
      <c r="H18" s="27" t="s">
        <v>12</v>
      </c>
      <c r="I18" s="27">
        <f t="shared" si="1"/>
      </c>
      <c r="J18" s="99">
        <f t="shared" si="2"/>
        <v>0</v>
      </c>
      <c r="K18" s="127"/>
      <c r="L18" s="28" t="s">
        <v>12</v>
      </c>
      <c r="M18" s="135"/>
      <c r="N18" s="127"/>
      <c r="O18" s="28" t="s">
        <v>12</v>
      </c>
      <c r="P18" s="135"/>
      <c r="Q18" s="127"/>
      <c r="R18" s="28" t="s">
        <v>12</v>
      </c>
      <c r="S18" s="74"/>
      <c r="T18" s="111"/>
      <c r="U18" s="112"/>
    </row>
    <row r="19" spans="1:21" ht="18" customHeight="1">
      <c r="A19" s="33">
        <v>18</v>
      </c>
      <c r="B19" s="31" t="s">
        <v>29</v>
      </c>
      <c r="C19" s="142"/>
      <c r="D19" s="28" t="str">
        <f>IF(G7=I7,CONCATENATE("Vainqueur Match ",A7),IF(G7&gt;I7,D7,F7))</f>
        <v>Vainqueur Match 6</v>
      </c>
      <c r="E19" s="28" t="s">
        <v>5</v>
      </c>
      <c r="F19" s="28" t="str">
        <f>IF(G11=I11,CONCATENATE("Vainqueur Match ",A11),IF(G11&gt;I11,D11,F11))</f>
        <v>Vainqueur Match 10</v>
      </c>
      <c r="G19" s="28">
        <f t="shared" si="0"/>
      </c>
      <c r="H19" s="28" t="s">
        <v>12</v>
      </c>
      <c r="I19" s="28">
        <f t="shared" si="1"/>
      </c>
      <c r="J19" s="100">
        <f t="shared" si="2"/>
        <v>0</v>
      </c>
      <c r="K19" s="125"/>
      <c r="L19" s="28" t="s">
        <v>12</v>
      </c>
      <c r="M19" s="133"/>
      <c r="N19" s="125"/>
      <c r="O19" s="28" t="s">
        <v>12</v>
      </c>
      <c r="P19" s="133"/>
      <c r="Q19" s="125"/>
      <c r="R19" s="28" t="s">
        <v>12</v>
      </c>
      <c r="S19" s="72"/>
      <c r="T19" s="113"/>
      <c r="U19" s="114"/>
    </row>
    <row r="20" spans="1:21" ht="18" customHeight="1">
      <c r="A20" s="33">
        <v>19</v>
      </c>
      <c r="B20" s="31" t="s">
        <v>29</v>
      </c>
      <c r="C20" s="142"/>
      <c r="D20" s="28" t="str">
        <f>IF(G12=I12,CONCATENATE("Vainqueur Match ",A12),IF(G12&gt;I12,D12,F12))</f>
        <v>Vainqueur Match 11</v>
      </c>
      <c r="E20" s="28" t="s">
        <v>5</v>
      </c>
      <c r="F20" s="28" t="str">
        <f>IF(G8=I8,CONCATENATE("Vainqueur Match ",A8),IF(G8&gt;I8,D8,F8))</f>
        <v>Vainqueur Match 7</v>
      </c>
      <c r="G20" s="28">
        <f t="shared" si="0"/>
      </c>
      <c r="H20" s="28" t="s">
        <v>12</v>
      </c>
      <c r="I20" s="28">
        <f t="shared" si="1"/>
      </c>
      <c r="J20" s="100">
        <f t="shared" si="2"/>
        <v>0</v>
      </c>
      <c r="K20" s="125"/>
      <c r="L20" s="28" t="s">
        <v>12</v>
      </c>
      <c r="M20" s="133"/>
      <c r="N20" s="125"/>
      <c r="O20" s="28" t="s">
        <v>12</v>
      </c>
      <c r="P20" s="133"/>
      <c r="Q20" s="125"/>
      <c r="R20" s="28" t="s">
        <v>12</v>
      </c>
      <c r="S20" s="72"/>
      <c r="T20" s="113"/>
      <c r="U20" s="114"/>
    </row>
    <row r="21" spans="1:21" ht="18" customHeight="1" thickBot="1">
      <c r="A21" s="21">
        <v>20</v>
      </c>
      <c r="B21" s="22" t="s">
        <v>29</v>
      </c>
      <c r="C21" s="143"/>
      <c r="D21" s="23" t="str">
        <f>IF(G9=I9,CONCATENATE("Vainqueur Match ",A9),IF(G9&gt;I9,D9,F9))</f>
        <v>Vainqueur Match 8</v>
      </c>
      <c r="E21" s="23" t="s">
        <v>5</v>
      </c>
      <c r="F21" s="23" t="str">
        <f>IF(G13=I13,CONCATENATE("Vainqueur Match ",A13),IF(G13&gt;I13,D13,F13))</f>
        <v>Vainqueur Match 12</v>
      </c>
      <c r="G21" s="23">
        <f t="shared" si="0"/>
      </c>
      <c r="H21" s="23" t="s">
        <v>12</v>
      </c>
      <c r="I21" s="23">
        <f t="shared" si="1"/>
      </c>
      <c r="J21" s="98">
        <f t="shared" si="2"/>
        <v>0</v>
      </c>
      <c r="K21" s="126"/>
      <c r="L21" s="23" t="s">
        <v>12</v>
      </c>
      <c r="M21" s="134"/>
      <c r="N21" s="126"/>
      <c r="O21" s="23" t="s">
        <v>12</v>
      </c>
      <c r="P21" s="134"/>
      <c r="Q21" s="126"/>
      <c r="R21" s="23" t="s">
        <v>12</v>
      </c>
      <c r="S21" s="73"/>
      <c r="T21" s="109"/>
      <c r="U21" s="110"/>
    </row>
    <row r="22" spans="1:21" ht="18" customHeight="1">
      <c r="A22" s="25">
        <v>21</v>
      </c>
      <c r="B22" s="26" t="s">
        <v>30</v>
      </c>
      <c r="C22" s="144"/>
      <c r="D22" s="27" t="str">
        <f>IF(G17=I17,CONCATENATE("Vainqueur Match ",A17),IF(G17&gt;I17,D17,F17))</f>
        <v>Vainqueur Match 16</v>
      </c>
      <c r="E22" s="27" t="s">
        <v>5</v>
      </c>
      <c r="F22" s="28" t="str">
        <f>IF(G9=I9,CONCATENATE("Perdant Match ",A9),IF(G9&lt;I9,D9,F9))</f>
        <v>Perdant Match 8</v>
      </c>
      <c r="G22" s="27">
        <f t="shared" si="0"/>
      </c>
      <c r="H22" s="27" t="s">
        <v>12</v>
      </c>
      <c r="I22" s="27">
        <f t="shared" si="1"/>
      </c>
      <c r="J22" s="99">
        <f t="shared" si="2"/>
        <v>0</v>
      </c>
      <c r="K22" s="127"/>
      <c r="L22" s="27" t="s">
        <v>12</v>
      </c>
      <c r="M22" s="135"/>
      <c r="N22" s="127"/>
      <c r="O22" s="27" t="s">
        <v>12</v>
      </c>
      <c r="P22" s="135"/>
      <c r="Q22" s="127"/>
      <c r="R22" s="27" t="s">
        <v>12</v>
      </c>
      <c r="S22" s="74"/>
      <c r="T22" s="111"/>
      <c r="U22" s="112"/>
    </row>
    <row r="23" spans="1:21" ht="18" customHeight="1">
      <c r="A23" s="33">
        <v>22</v>
      </c>
      <c r="B23" s="31" t="s">
        <v>30</v>
      </c>
      <c r="C23" s="142"/>
      <c r="D23" s="28" t="str">
        <f>IF(G8=I8,CONCATENATE("Perdant Match ",A8),IF(G8&lt;I8,D8,F8))</f>
        <v>Perdant Match 7</v>
      </c>
      <c r="E23" s="28" t="s">
        <v>5</v>
      </c>
      <c r="F23" s="28" t="str">
        <f>IF(G16=I16,CONCATENATE("Vainqueur Match ",A16),IF(G16&gt;I16,D16,F16))</f>
        <v>Vainqueur Match 15</v>
      </c>
      <c r="G23" s="28">
        <f t="shared" si="0"/>
      </c>
      <c r="H23" s="28" t="s">
        <v>12</v>
      </c>
      <c r="I23" s="28">
        <f t="shared" si="1"/>
      </c>
      <c r="J23" s="100">
        <f t="shared" si="2"/>
        <v>0</v>
      </c>
      <c r="K23" s="125"/>
      <c r="L23" s="28" t="s">
        <v>12</v>
      </c>
      <c r="M23" s="133"/>
      <c r="N23" s="125"/>
      <c r="O23" s="28" t="s">
        <v>12</v>
      </c>
      <c r="P23" s="133"/>
      <c r="Q23" s="125"/>
      <c r="R23" s="28" t="s">
        <v>12</v>
      </c>
      <c r="S23" s="72"/>
      <c r="T23" s="113"/>
      <c r="U23" s="114"/>
    </row>
    <row r="24" spans="1:21" ht="18" customHeight="1">
      <c r="A24" s="33">
        <v>23</v>
      </c>
      <c r="B24" s="31" t="s">
        <v>30</v>
      </c>
      <c r="C24" s="142"/>
      <c r="D24" s="28" t="str">
        <f>IF(G15=I15,CONCATENATE("Vainqueur Match ",A15),IF(G15&gt;I15,D15,F15))</f>
        <v>Vainqueur Match 14</v>
      </c>
      <c r="E24" s="28" t="s">
        <v>5</v>
      </c>
      <c r="F24" s="28" t="str">
        <f>IF(G7=I7,CONCATENATE("Perdant Match ",A7),IF(G7&lt;I7,D7,F7))</f>
        <v>Perdant Match 6</v>
      </c>
      <c r="G24" s="28">
        <f t="shared" si="0"/>
      </c>
      <c r="H24" s="28" t="s">
        <v>12</v>
      </c>
      <c r="I24" s="28">
        <f t="shared" si="1"/>
      </c>
      <c r="J24" s="100">
        <f t="shared" si="2"/>
        <v>0</v>
      </c>
      <c r="K24" s="125"/>
      <c r="L24" s="28" t="s">
        <v>12</v>
      </c>
      <c r="M24" s="133"/>
      <c r="N24" s="125"/>
      <c r="O24" s="28" t="s">
        <v>12</v>
      </c>
      <c r="P24" s="133"/>
      <c r="Q24" s="125"/>
      <c r="R24" s="28" t="s">
        <v>12</v>
      </c>
      <c r="S24" s="72"/>
      <c r="T24" s="113"/>
      <c r="U24" s="114"/>
    </row>
    <row r="25" spans="1:21" ht="18" customHeight="1" thickBot="1">
      <c r="A25" s="21">
        <v>24</v>
      </c>
      <c r="B25" s="22" t="s">
        <v>30</v>
      </c>
      <c r="C25" s="143"/>
      <c r="D25" s="23" t="str">
        <f>IF(G6=I6,CONCATENATE("Perdant Match ",A6),IF(G6&lt;I6,D6,F6))</f>
        <v>Perdant Match 5</v>
      </c>
      <c r="E25" s="23" t="s">
        <v>5</v>
      </c>
      <c r="F25" s="23" t="str">
        <f>IF(G14=I14,CONCATENATE("Vainqueur Match ",A14),IF(G14&gt;I14,D14,F14))</f>
        <v>Vainqueur Match 13</v>
      </c>
      <c r="G25" s="23">
        <f t="shared" si="0"/>
      </c>
      <c r="H25" s="23" t="s">
        <v>12</v>
      </c>
      <c r="I25" s="23">
        <f t="shared" si="1"/>
      </c>
      <c r="J25" s="98">
        <f t="shared" si="2"/>
        <v>0</v>
      </c>
      <c r="K25" s="126"/>
      <c r="L25" s="23" t="s">
        <v>12</v>
      </c>
      <c r="M25" s="134"/>
      <c r="N25" s="126"/>
      <c r="O25" s="23" t="s">
        <v>12</v>
      </c>
      <c r="P25" s="134"/>
      <c r="Q25" s="126"/>
      <c r="R25" s="23" t="s">
        <v>12</v>
      </c>
      <c r="S25" s="73"/>
      <c r="T25" s="109"/>
      <c r="U25" s="110"/>
    </row>
    <row r="26" spans="1:21" ht="18" customHeight="1">
      <c r="A26" s="25">
        <v>25</v>
      </c>
      <c r="B26" s="26" t="s">
        <v>32</v>
      </c>
      <c r="C26" s="144"/>
      <c r="D26" s="27" t="str">
        <f>IF(G17=I17,CONCATENATE("Perdant Match ",A17),IF(G17&lt;I17,D17,F17))</f>
        <v>Perdant Match 16</v>
      </c>
      <c r="E26" s="27" t="s">
        <v>5</v>
      </c>
      <c r="F26" s="27" t="str">
        <f>IF(G16=I16,CONCATENATE("Perdant Match ",A16),IF(G16&lt;I16,D16,F16))</f>
        <v>Perdant Match 15</v>
      </c>
      <c r="G26" s="27">
        <f t="shared" si="0"/>
      </c>
      <c r="H26" s="27" t="s">
        <v>12</v>
      </c>
      <c r="I26" s="27">
        <f t="shared" si="1"/>
      </c>
      <c r="J26" s="99">
        <f t="shared" si="2"/>
        <v>0</v>
      </c>
      <c r="K26" s="127"/>
      <c r="L26" s="28" t="s">
        <v>12</v>
      </c>
      <c r="M26" s="135"/>
      <c r="N26" s="127"/>
      <c r="O26" s="28" t="s">
        <v>12</v>
      </c>
      <c r="P26" s="135"/>
      <c r="Q26" s="127"/>
      <c r="R26" s="28" t="s">
        <v>12</v>
      </c>
      <c r="S26" s="74"/>
      <c r="T26" s="111"/>
      <c r="U26" s="112"/>
    </row>
    <row r="27" spans="1:21" ht="18" customHeight="1" thickBot="1">
      <c r="A27" s="21">
        <v>26</v>
      </c>
      <c r="B27" s="22" t="s">
        <v>32</v>
      </c>
      <c r="C27" s="143"/>
      <c r="D27" s="23" t="str">
        <f>IF(G15=I15,CONCATENATE("Perdant Match ",A15),IF(G15&lt;I15,D15,F15))</f>
        <v>Perdant Match 14</v>
      </c>
      <c r="E27" s="23" t="s">
        <v>5</v>
      </c>
      <c r="F27" s="23" t="str">
        <f>IF(G14=I14,CONCATENATE("Perdant Match ",A14),IF(G14&lt;I14,D14,F14))</f>
        <v>Perdant Match 13</v>
      </c>
      <c r="G27" s="23">
        <f t="shared" si="0"/>
      </c>
      <c r="H27" s="23" t="s">
        <v>12</v>
      </c>
      <c r="I27" s="23">
        <f t="shared" si="1"/>
      </c>
      <c r="J27" s="98">
        <f t="shared" si="2"/>
        <v>0</v>
      </c>
      <c r="K27" s="126"/>
      <c r="L27" s="28" t="s">
        <v>12</v>
      </c>
      <c r="M27" s="134"/>
      <c r="N27" s="126"/>
      <c r="O27" s="28" t="s">
        <v>12</v>
      </c>
      <c r="P27" s="134"/>
      <c r="Q27" s="126"/>
      <c r="R27" s="28" t="s">
        <v>12</v>
      </c>
      <c r="S27" s="73"/>
      <c r="T27" s="109"/>
      <c r="U27" s="110"/>
    </row>
    <row r="28" spans="1:21" ht="18" customHeight="1">
      <c r="A28" s="25">
        <v>27</v>
      </c>
      <c r="B28" s="26" t="s">
        <v>31</v>
      </c>
      <c r="C28" s="144"/>
      <c r="D28" s="27" t="str">
        <f>IF(G22=I22,CONCATENATE("Vainqueur Match ",A22),IF(G22&gt;I22,D22,F22))</f>
        <v>Vainqueur Match 21</v>
      </c>
      <c r="E28" s="27" t="s">
        <v>5</v>
      </c>
      <c r="F28" s="27" t="str">
        <f>IF(G19=I19,CONCATENATE("Perdant Match ",A19),IF(G19&lt;I19,D19,F19))</f>
        <v>Perdant Match 18</v>
      </c>
      <c r="G28" s="27">
        <f t="shared" si="0"/>
      </c>
      <c r="H28" s="27" t="s">
        <v>12</v>
      </c>
      <c r="I28" s="27">
        <f t="shared" si="1"/>
      </c>
      <c r="J28" s="99">
        <f t="shared" si="2"/>
        <v>0</v>
      </c>
      <c r="K28" s="127"/>
      <c r="L28" s="27" t="s">
        <v>12</v>
      </c>
      <c r="M28" s="135"/>
      <c r="N28" s="127"/>
      <c r="O28" s="27" t="s">
        <v>12</v>
      </c>
      <c r="P28" s="135"/>
      <c r="Q28" s="127"/>
      <c r="R28" s="27" t="s">
        <v>12</v>
      </c>
      <c r="S28" s="74"/>
      <c r="T28" s="111"/>
      <c r="U28" s="112"/>
    </row>
    <row r="29" spans="1:21" ht="18" customHeight="1">
      <c r="A29" s="33">
        <v>28</v>
      </c>
      <c r="B29" s="31" t="s">
        <v>31</v>
      </c>
      <c r="C29" s="142"/>
      <c r="D29" s="28" t="str">
        <f>IF(G23=I23,CONCATENATE("Vainqueur Match ",A23),IF(G23&gt;I23,D23,F23))</f>
        <v>Vainqueur Match 22</v>
      </c>
      <c r="E29" s="28" t="s">
        <v>5</v>
      </c>
      <c r="F29" s="28" t="str">
        <f>IF(G18=I18,CONCATENATE("Perdant Match ",A18),IF(G18&lt;I18,D18,F18))</f>
        <v>Perdant Match 17</v>
      </c>
      <c r="G29" s="28">
        <f t="shared" si="0"/>
      </c>
      <c r="H29" s="28" t="s">
        <v>12</v>
      </c>
      <c r="I29" s="28">
        <f t="shared" si="1"/>
      </c>
      <c r="J29" s="100">
        <f t="shared" si="2"/>
        <v>0</v>
      </c>
      <c r="K29" s="125"/>
      <c r="L29" s="28" t="s">
        <v>12</v>
      </c>
      <c r="M29" s="133"/>
      <c r="N29" s="125"/>
      <c r="O29" s="28" t="s">
        <v>12</v>
      </c>
      <c r="P29" s="133"/>
      <c r="Q29" s="125"/>
      <c r="R29" s="28" t="s">
        <v>12</v>
      </c>
      <c r="S29" s="72"/>
      <c r="T29" s="113"/>
      <c r="U29" s="114"/>
    </row>
    <row r="30" spans="1:21" ht="18" customHeight="1">
      <c r="A30" s="33">
        <v>29</v>
      </c>
      <c r="B30" s="31" t="s">
        <v>31</v>
      </c>
      <c r="C30" s="142"/>
      <c r="D30" s="28" t="str">
        <f>IF(G24=I24,CONCATENATE("Vainqueur Match ",A24),IF(G24&gt;I24,D24,F24))</f>
        <v>Vainqueur Match 23</v>
      </c>
      <c r="E30" s="28" t="s">
        <v>5</v>
      </c>
      <c r="F30" s="28" t="str">
        <f>IF(G21=I21,CONCATENATE("Perdant Match ",A21),IF(G21&lt;I21,D21,F21))</f>
        <v>Perdant Match 20</v>
      </c>
      <c r="G30" s="28">
        <f t="shared" si="0"/>
      </c>
      <c r="H30" s="28" t="s">
        <v>12</v>
      </c>
      <c r="I30" s="28">
        <f t="shared" si="1"/>
      </c>
      <c r="J30" s="100">
        <f t="shared" si="2"/>
        <v>0</v>
      </c>
      <c r="K30" s="125"/>
      <c r="L30" s="28" t="s">
        <v>12</v>
      </c>
      <c r="M30" s="133"/>
      <c r="N30" s="125"/>
      <c r="O30" s="28" t="s">
        <v>12</v>
      </c>
      <c r="P30" s="133"/>
      <c r="Q30" s="125"/>
      <c r="R30" s="28" t="s">
        <v>12</v>
      </c>
      <c r="S30" s="72"/>
      <c r="T30" s="113"/>
      <c r="U30" s="114"/>
    </row>
    <row r="31" spans="1:21" ht="18" customHeight="1" thickBot="1">
      <c r="A31" s="21">
        <v>30</v>
      </c>
      <c r="B31" s="22" t="s">
        <v>31</v>
      </c>
      <c r="C31" s="143"/>
      <c r="D31" s="23" t="str">
        <f>IF(G25=I25,CONCATENATE("Vainqueur Match ",A25),IF(G25&gt;I25,D25,F25))</f>
        <v>Vainqueur Match 24</v>
      </c>
      <c r="E31" s="23" t="s">
        <v>5</v>
      </c>
      <c r="F31" s="23" t="str">
        <f>IF(G20=I20,CONCATENATE("Perdant Match ",A20),IF(G20&lt;I20,D20,F20))</f>
        <v>Perdant Match 19</v>
      </c>
      <c r="G31" s="23">
        <f t="shared" si="0"/>
      </c>
      <c r="H31" s="23" t="s">
        <v>12</v>
      </c>
      <c r="I31" s="23">
        <f t="shared" si="1"/>
      </c>
      <c r="J31" s="98">
        <f t="shared" si="2"/>
        <v>0</v>
      </c>
      <c r="K31" s="126"/>
      <c r="L31" s="23" t="s">
        <v>12</v>
      </c>
      <c r="M31" s="134"/>
      <c r="N31" s="126"/>
      <c r="O31" s="23" t="s">
        <v>12</v>
      </c>
      <c r="P31" s="134"/>
      <c r="Q31" s="126"/>
      <c r="R31" s="23" t="s">
        <v>12</v>
      </c>
      <c r="S31" s="73"/>
      <c r="T31" s="109"/>
      <c r="U31" s="110"/>
    </row>
    <row r="32" spans="1:21" ht="18" customHeight="1">
      <c r="A32" s="25">
        <v>31</v>
      </c>
      <c r="B32" s="26" t="s">
        <v>33</v>
      </c>
      <c r="C32" s="144"/>
      <c r="D32" s="27" t="str">
        <f>IF(G18=I18,CONCATENATE("Vainqueur Match ",A18),IF(G18&gt;I18,D18,F18))</f>
        <v>Vainqueur Match 17</v>
      </c>
      <c r="E32" s="27" t="s">
        <v>5</v>
      </c>
      <c r="F32" s="27" t="str">
        <f>IF(G19=I19,CONCATENATE("Vainqueur Match ",A19),IF(G19&gt;I19,D19,F19))</f>
        <v>Vainqueur Match 18</v>
      </c>
      <c r="G32" s="87">
        <f t="shared" si="0"/>
      </c>
      <c r="H32" s="87" t="s">
        <v>12</v>
      </c>
      <c r="I32" s="87">
        <f t="shared" si="1"/>
      </c>
      <c r="J32" s="101">
        <f t="shared" si="2"/>
        <v>0</v>
      </c>
      <c r="K32" s="139"/>
      <c r="L32" s="87" t="s">
        <v>12</v>
      </c>
      <c r="M32" s="140"/>
      <c r="N32" s="139"/>
      <c r="O32" s="87" t="s">
        <v>12</v>
      </c>
      <c r="P32" s="140"/>
      <c r="Q32" s="139"/>
      <c r="R32" s="87" t="s">
        <v>12</v>
      </c>
      <c r="S32" s="89"/>
      <c r="T32" s="115"/>
      <c r="U32" s="116"/>
    </row>
    <row r="33" spans="1:21" s="35" customFormat="1" ht="18" customHeight="1" thickBot="1">
      <c r="A33" s="90">
        <v>32</v>
      </c>
      <c r="B33" s="91" t="s">
        <v>33</v>
      </c>
      <c r="C33" s="146"/>
      <c r="D33" s="68" t="str">
        <f>IF(G20=I20,CONCATENATE("Vainqueur Match ",A20),IF(G20&gt;I20,D20,F20))</f>
        <v>Vainqueur Match 19</v>
      </c>
      <c r="E33" s="68" t="s">
        <v>5</v>
      </c>
      <c r="F33" s="68" t="str">
        <f>IF(G21=I21,CONCATENATE("Vainqueur Match ",A21),IF(G21&gt;I21,D21,F21))</f>
        <v>Vainqueur Match 20</v>
      </c>
      <c r="G33" s="23">
        <f t="shared" si="0"/>
      </c>
      <c r="H33" s="23" t="s">
        <v>12</v>
      </c>
      <c r="I33" s="23">
        <f t="shared" si="1"/>
      </c>
      <c r="J33" s="98">
        <f t="shared" si="2"/>
        <v>0</v>
      </c>
      <c r="K33" s="126"/>
      <c r="L33" s="23" t="s">
        <v>12</v>
      </c>
      <c r="M33" s="134"/>
      <c r="N33" s="126"/>
      <c r="O33" s="23" t="s">
        <v>12</v>
      </c>
      <c r="P33" s="134"/>
      <c r="Q33" s="126"/>
      <c r="R33" s="23" t="s">
        <v>12</v>
      </c>
      <c r="S33" s="73"/>
      <c r="T33" s="109"/>
      <c r="U33" s="110"/>
    </row>
    <row r="34" spans="1:21" s="35" customFormat="1" ht="18" customHeight="1">
      <c r="A34" s="27">
        <v>33</v>
      </c>
      <c r="B34" s="26" t="s">
        <v>34</v>
      </c>
      <c r="C34" s="144"/>
      <c r="D34" s="27" t="str">
        <f>IF(G22=I22,CONCATENATE("Perdant Match ",A22),IF(G22&lt;I22,D22,F22))</f>
        <v>Perdant Match 21</v>
      </c>
      <c r="E34" s="27" t="s">
        <v>5</v>
      </c>
      <c r="F34" s="27" t="str">
        <f>IF(G23=I23,CONCATENATE("Perdant Match ",A23),IF(G23&lt;I23,D23,F23))</f>
        <v>Perdant Match 22</v>
      </c>
      <c r="G34" s="87">
        <f t="shared" si="0"/>
      </c>
      <c r="H34" s="87" t="s">
        <v>12</v>
      </c>
      <c r="I34" s="87">
        <f t="shared" si="1"/>
      </c>
      <c r="J34" s="101">
        <f t="shared" si="2"/>
        <v>0</v>
      </c>
      <c r="K34" s="139"/>
      <c r="L34" s="87" t="s">
        <v>12</v>
      </c>
      <c r="M34" s="140"/>
      <c r="N34" s="139"/>
      <c r="O34" s="87" t="s">
        <v>12</v>
      </c>
      <c r="P34" s="140"/>
      <c r="Q34" s="139"/>
      <c r="R34" s="87" t="s">
        <v>12</v>
      </c>
      <c r="S34" s="88"/>
      <c r="T34" s="115"/>
      <c r="U34" s="116"/>
    </row>
    <row r="35" spans="1:21" s="35" customFormat="1" ht="18" customHeight="1" thickBot="1">
      <c r="A35" s="23">
        <v>34</v>
      </c>
      <c r="B35" s="22" t="s">
        <v>34</v>
      </c>
      <c r="C35" s="143"/>
      <c r="D35" s="23" t="str">
        <f>IF(G24=I24,CONCATENATE("Perdant Match ",A24),IF(G24&lt;I24,D24,F24))</f>
        <v>Perdant Match 23</v>
      </c>
      <c r="E35" s="23" t="s">
        <v>5</v>
      </c>
      <c r="F35" s="23" t="str">
        <f>IF(G25=I25,CONCATENATE("Perdant Match ",A25),IF(G25&lt;I25,D25,F25))</f>
        <v>Perdant Match 24</v>
      </c>
      <c r="G35" s="23">
        <f t="shared" si="0"/>
      </c>
      <c r="H35" s="23" t="s">
        <v>12</v>
      </c>
      <c r="I35" s="23">
        <f t="shared" si="1"/>
      </c>
      <c r="J35" s="98">
        <f t="shared" si="2"/>
        <v>0</v>
      </c>
      <c r="K35" s="126"/>
      <c r="L35" s="23" t="s">
        <v>12</v>
      </c>
      <c r="M35" s="134"/>
      <c r="N35" s="126"/>
      <c r="O35" s="23" t="s">
        <v>12</v>
      </c>
      <c r="P35" s="134"/>
      <c r="Q35" s="126"/>
      <c r="R35" s="23" t="s">
        <v>12</v>
      </c>
      <c r="S35" s="24"/>
      <c r="T35" s="109"/>
      <c r="U35" s="110"/>
    </row>
    <row r="36" spans="1:21" s="35" customFormat="1" ht="18" customHeight="1">
      <c r="A36" s="27">
        <v>35</v>
      </c>
      <c r="B36" s="26" t="s">
        <v>35</v>
      </c>
      <c r="C36" s="144"/>
      <c r="D36" s="27" t="str">
        <f>IF(G28=I28,CONCATENATE("Vainqueur Match ",A28),IF(G28&gt;I28,D28,F28))</f>
        <v>Vainqueur Match 27</v>
      </c>
      <c r="E36" s="27" t="s">
        <v>5</v>
      </c>
      <c r="F36" s="27" t="str">
        <f>IF(G29=I29,CONCATENATE("Vainqueur Match ",A29),IF(G29&gt;I29,D29,F29))</f>
        <v>Vainqueur Match 28</v>
      </c>
      <c r="G36" s="87">
        <f t="shared" si="0"/>
      </c>
      <c r="H36" s="87" t="s">
        <v>12</v>
      </c>
      <c r="I36" s="87">
        <f t="shared" si="1"/>
      </c>
      <c r="J36" s="101">
        <f t="shared" si="2"/>
        <v>0</v>
      </c>
      <c r="K36" s="139"/>
      <c r="L36" s="87" t="s">
        <v>12</v>
      </c>
      <c r="M36" s="140"/>
      <c r="N36" s="139"/>
      <c r="O36" s="87" t="s">
        <v>12</v>
      </c>
      <c r="P36" s="140"/>
      <c r="Q36" s="139"/>
      <c r="R36" s="87" t="s">
        <v>12</v>
      </c>
      <c r="S36" s="88"/>
      <c r="T36" s="115"/>
      <c r="U36" s="116"/>
    </row>
    <row r="37" spans="1:21" s="35" customFormat="1" ht="18" customHeight="1" thickBot="1">
      <c r="A37" s="23">
        <v>36</v>
      </c>
      <c r="B37" s="22" t="s">
        <v>35</v>
      </c>
      <c r="C37" s="143"/>
      <c r="D37" s="23" t="str">
        <f>IF(G30=I30,CONCATENATE("Vainqueur Match ",A30),IF(G30&gt;I30,D30,F30))</f>
        <v>Vainqueur Match 29</v>
      </c>
      <c r="E37" s="23" t="s">
        <v>5</v>
      </c>
      <c r="F37" s="23" t="str">
        <f>IF(G31=I31,CONCATENATE("Vainqueur Match ",A31),IF(G31&gt;I31,D31,F31))</f>
        <v>Vainqueur Match 30</v>
      </c>
      <c r="G37" s="23">
        <f t="shared" si="0"/>
      </c>
      <c r="H37" s="23" t="s">
        <v>12</v>
      </c>
      <c r="I37" s="23">
        <f t="shared" si="1"/>
      </c>
      <c r="J37" s="98">
        <f t="shared" si="2"/>
        <v>0</v>
      </c>
      <c r="K37" s="126"/>
      <c r="L37" s="23" t="s">
        <v>12</v>
      </c>
      <c r="M37" s="134"/>
      <c r="N37" s="126"/>
      <c r="O37" s="23" t="s">
        <v>12</v>
      </c>
      <c r="P37" s="134"/>
      <c r="Q37" s="126"/>
      <c r="R37" s="23" t="s">
        <v>12</v>
      </c>
      <c r="S37" s="24"/>
      <c r="T37" s="109"/>
      <c r="U37" s="110"/>
    </row>
    <row r="38" spans="1:21" s="35" customFormat="1" ht="18" customHeight="1">
      <c r="A38" s="27">
        <v>37</v>
      </c>
      <c r="B38" s="26" t="s">
        <v>36</v>
      </c>
      <c r="C38" s="144"/>
      <c r="D38" s="27" t="str">
        <f>IF(G28=I28,CONCATENATE("Perdant Match ",A28),IF(G28&lt;I28,D28,F28))</f>
        <v>Perdant Match 27</v>
      </c>
      <c r="E38" s="27" t="s">
        <v>5</v>
      </c>
      <c r="F38" s="27" t="str">
        <f>IF(G29=I29,CONCATENATE("Perdant Match ",A29),IF(G29&lt;I29,D29,F29))</f>
        <v>Perdant Match 28</v>
      </c>
      <c r="G38" s="27">
        <f t="shared" si="0"/>
      </c>
      <c r="H38" s="27" t="s">
        <v>12</v>
      </c>
      <c r="I38" s="27">
        <f t="shared" si="1"/>
      </c>
      <c r="J38" s="99">
        <f t="shared" si="2"/>
        <v>0</v>
      </c>
      <c r="K38" s="127"/>
      <c r="L38" s="27" t="s">
        <v>12</v>
      </c>
      <c r="M38" s="135"/>
      <c r="N38" s="127"/>
      <c r="O38" s="27" t="s">
        <v>12</v>
      </c>
      <c r="P38" s="135"/>
      <c r="Q38" s="127"/>
      <c r="R38" s="27" t="s">
        <v>12</v>
      </c>
      <c r="S38" s="29"/>
      <c r="T38" s="111"/>
      <c r="U38" s="112"/>
    </row>
    <row r="39" spans="1:21" s="35" customFormat="1" ht="18" customHeight="1" thickBot="1">
      <c r="A39" s="23">
        <v>38</v>
      </c>
      <c r="B39" s="22" t="s">
        <v>36</v>
      </c>
      <c r="C39" s="143"/>
      <c r="D39" s="23" t="str">
        <f>IF(G30=I30,CONCATENATE("Perdant Match ",A30),IF(G30&lt;I30,D30,F30))</f>
        <v>Perdant Match 29</v>
      </c>
      <c r="E39" s="23" t="s">
        <v>5</v>
      </c>
      <c r="F39" s="23" t="str">
        <f>IF(G31=I31,CONCATENATE("Perdant Match ",A31),IF(G31&lt;I31,D31,F31))</f>
        <v>Perdant Match 30</v>
      </c>
      <c r="G39" s="23">
        <f t="shared" si="0"/>
      </c>
      <c r="H39" s="23" t="s">
        <v>12</v>
      </c>
      <c r="I39" s="23">
        <f t="shared" si="1"/>
      </c>
      <c r="J39" s="98">
        <f t="shared" si="2"/>
        <v>0</v>
      </c>
      <c r="K39" s="126"/>
      <c r="L39" s="23" t="s">
        <v>12</v>
      </c>
      <c r="M39" s="134"/>
      <c r="N39" s="126"/>
      <c r="O39" s="23" t="s">
        <v>12</v>
      </c>
      <c r="P39" s="134"/>
      <c r="Q39" s="126"/>
      <c r="R39" s="23" t="s">
        <v>12</v>
      </c>
      <c r="S39" s="24"/>
      <c r="T39" s="109"/>
      <c r="U39" s="110"/>
    </row>
    <row r="40" spans="1:21" s="35" customFormat="1" ht="18" customHeight="1">
      <c r="A40" s="27">
        <v>39</v>
      </c>
      <c r="B40" s="26" t="s">
        <v>37</v>
      </c>
      <c r="C40" s="144"/>
      <c r="D40" s="27" t="str">
        <f>IF(G33=I33,CONCATENATE("Perdant Match ",A33),IF(G33&lt;I33,D33,F33))</f>
        <v>Perdant Match 32</v>
      </c>
      <c r="E40" s="27" t="s">
        <v>5</v>
      </c>
      <c r="F40" s="27" t="str">
        <f>IF(G36=I36,CONCATENATE("Vainqueur Match ",A36),IF(G36&gt;I36,D36,F36))</f>
        <v>Vainqueur Match 35</v>
      </c>
      <c r="G40" s="27">
        <f t="shared" si="0"/>
      </c>
      <c r="H40" s="27" t="s">
        <v>12</v>
      </c>
      <c r="I40" s="27">
        <f t="shared" si="1"/>
      </c>
      <c r="J40" s="99">
        <f t="shared" si="2"/>
        <v>0</v>
      </c>
      <c r="K40" s="127"/>
      <c r="L40" s="27" t="s">
        <v>12</v>
      </c>
      <c r="M40" s="135"/>
      <c r="N40" s="127"/>
      <c r="O40" s="27" t="s">
        <v>12</v>
      </c>
      <c r="P40" s="135"/>
      <c r="Q40" s="127"/>
      <c r="R40" s="27" t="s">
        <v>12</v>
      </c>
      <c r="S40" s="29"/>
      <c r="T40" s="111"/>
      <c r="U40" s="112"/>
    </row>
    <row r="41" spans="1:21" s="35" customFormat="1" ht="18" customHeight="1" thickBot="1">
      <c r="A41" s="23">
        <v>40</v>
      </c>
      <c r="B41" s="22" t="s">
        <v>37</v>
      </c>
      <c r="C41" s="143"/>
      <c r="D41" s="23" t="str">
        <f>IF(G32=I32,CONCATENATE("Perdant Match ",A32),IF(G32&lt;I32,D32,F32))</f>
        <v>Perdant Match 31</v>
      </c>
      <c r="E41" s="23" t="s">
        <v>5</v>
      </c>
      <c r="F41" s="23" t="str">
        <f>IF(G37=I37,CONCATENATE("Vainqueur Match ",A37),IF(G37&gt;I37,D37,F37))</f>
        <v>Vainqueur Match 36</v>
      </c>
      <c r="G41" s="23">
        <f t="shared" si="0"/>
      </c>
      <c r="H41" s="23" t="s">
        <v>12</v>
      </c>
      <c r="I41" s="23">
        <f t="shared" si="1"/>
      </c>
      <c r="J41" s="98">
        <f t="shared" si="2"/>
        <v>0</v>
      </c>
      <c r="K41" s="126"/>
      <c r="L41" s="23" t="s">
        <v>12</v>
      </c>
      <c r="M41" s="134"/>
      <c r="N41" s="126"/>
      <c r="O41" s="23" t="s">
        <v>12</v>
      </c>
      <c r="P41" s="134"/>
      <c r="Q41" s="126"/>
      <c r="R41" s="23" t="s">
        <v>12</v>
      </c>
      <c r="S41" s="24"/>
      <c r="T41" s="109"/>
      <c r="U41" s="110"/>
    </row>
    <row r="42" spans="1:21" s="35" customFormat="1" ht="18" customHeight="1">
      <c r="A42" s="27">
        <v>41</v>
      </c>
      <c r="B42" s="26" t="s">
        <v>38</v>
      </c>
      <c r="C42" s="144"/>
      <c r="D42" s="27" t="str">
        <f>IF(G26=I26,CONCATENATE("Perdant Match ",A26),IF(G26&lt;I26,D26,F26))</f>
        <v>Perdant Match 25</v>
      </c>
      <c r="E42" s="27" t="s">
        <v>5</v>
      </c>
      <c r="F42" s="27" t="str">
        <f>IF(G27=I27,CONCATENATE("Perdant Match ",A27),IF(G27&lt;I27,D27,F27))</f>
        <v>Perdant Match 26</v>
      </c>
      <c r="G42" s="27">
        <f t="shared" si="0"/>
      </c>
      <c r="H42" s="27" t="s">
        <v>12</v>
      </c>
      <c r="I42" s="27">
        <f t="shared" si="1"/>
      </c>
      <c r="J42" s="99">
        <f t="shared" si="2"/>
        <v>0</v>
      </c>
      <c r="K42" s="127"/>
      <c r="L42" s="27" t="s">
        <v>12</v>
      </c>
      <c r="M42" s="135"/>
      <c r="N42" s="127"/>
      <c r="O42" s="27" t="s">
        <v>12</v>
      </c>
      <c r="P42" s="135"/>
      <c r="Q42" s="127"/>
      <c r="R42" s="27" t="s">
        <v>12</v>
      </c>
      <c r="S42" s="29"/>
      <c r="T42" s="111"/>
      <c r="U42" s="112"/>
    </row>
    <row r="43" spans="1:21" s="35" customFormat="1" ht="18" customHeight="1">
      <c r="A43" s="28">
        <v>42</v>
      </c>
      <c r="B43" s="31" t="s">
        <v>39</v>
      </c>
      <c r="C43" s="142"/>
      <c r="D43" s="28" t="str">
        <f>IF(G26=I26,CONCATENATE("Vainqueur Match ",A26),IF(G26&gt;I26,D26,F26))</f>
        <v>Vainqueur Match 25</v>
      </c>
      <c r="E43" s="28" t="s">
        <v>5</v>
      </c>
      <c r="F43" s="28" t="str">
        <f>IF(G27=I27,CONCATENATE("Vainqueur Match ",A27),IF(G27&gt;I27,D27,F27))</f>
        <v>Vainqueur Match 26</v>
      </c>
      <c r="G43" s="28">
        <f t="shared" si="0"/>
      </c>
      <c r="H43" s="28" t="s">
        <v>12</v>
      </c>
      <c r="I43" s="28">
        <f t="shared" si="1"/>
      </c>
      <c r="J43" s="100">
        <f t="shared" si="2"/>
        <v>0</v>
      </c>
      <c r="K43" s="125"/>
      <c r="L43" s="28" t="s">
        <v>12</v>
      </c>
      <c r="M43" s="133"/>
      <c r="N43" s="125"/>
      <c r="O43" s="28" t="s">
        <v>12</v>
      </c>
      <c r="P43" s="133"/>
      <c r="Q43" s="125"/>
      <c r="R43" s="28" t="s">
        <v>12</v>
      </c>
      <c r="S43" s="34"/>
      <c r="T43" s="113"/>
      <c r="U43" s="114"/>
    </row>
    <row r="44" spans="1:21" s="35" customFormat="1" ht="18" customHeight="1">
      <c r="A44" s="28">
        <v>43</v>
      </c>
      <c r="B44" s="31" t="s">
        <v>40</v>
      </c>
      <c r="C44" s="142"/>
      <c r="D44" s="28" t="str">
        <f>IF(G34=I34,CONCATENATE("Perdant Match ",A34),IF(G34&lt;I34,D34,F34))</f>
        <v>Perdant Match 33</v>
      </c>
      <c r="E44" s="28" t="s">
        <v>5</v>
      </c>
      <c r="F44" s="28" t="str">
        <f>IF(G35=I35,CONCATENATE("Perdant Match ",A35),IF(G35&lt;I35,D35,F35))</f>
        <v>Perdant Match 34</v>
      </c>
      <c r="G44" s="28">
        <f t="shared" si="0"/>
      </c>
      <c r="H44" s="28" t="s">
        <v>12</v>
      </c>
      <c r="I44" s="28">
        <f t="shared" si="1"/>
      </c>
      <c r="J44" s="100">
        <f t="shared" si="2"/>
        <v>0</v>
      </c>
      <c r="K44" s="125"/>
      <c r="L44" s="28" t="s">
        <v>12</v>
      </c>
      <c r="M44" s="133"/>
      <c r="N44" s="125"/>
      <c r="O44" s="28" t="s">
        <v>12</v>
      </c>
      <c r="P44" s="133"/>
      <c r="Q44" s="125"/>
      <c r="R44" s="28" t="s">
        <v>12</v>
      </c>
      <c r="S44" s="34"/>
      <c r="T44" s="113"/>
      <c r="U44" s="114"/>
    </row>
    <row r="45" spans="1:21" s="35" customFormat="1" ht="18" customHeight="1" thickBot="1">
      <c r="A45" s="23">
        <v>44</v>
      </c>
      <c r="B45" s="22" t="s">
        <v>41</v>
      </c>
      <c r="C45" s="143"/>
      <c r="D45" s="23" t="str">
        <f>IF(G34=I34,CONCATENATE("Vainqueur Match ",A34),IF(G34&gt;I34,D34,F34))</f>
        <v>Vainqueur Match 33</v>
      </c>
      <c r="E45" s="23" t="s">
        <v>5</v>
      </c>
      <c r="F45" s="23" t="str">
        <f>IF(G35=I35,CONCATENATE("Vainqueur Match ",A35),IF(G35&gt;I35,D35,F35))</f>
        <v>Vainqueur Match 34</v>
      </c>
      <c r="G45" s="23">
        <f t="shared" si="0"/>
      </c>
      <c r="H45" s="23" t="s">
        <v>12</v>
      </c>
      <c r="I45" s="23">
        <f t="shared" si="1"/>
      </c>
      <c r="J45" s="98">
        <f t="shared" si="2"/>
        <v>0</v>
      </c>
      <c r="K45" s="126"/>
      <c r="L45" s="23" t="s">
        <v>12</v>
      </c>
      <c r="M45" s="134"/>
      <c r="N45" s="126"/>
      <c r="O45" s="23" t="s">
        <v>12</v>
      </c>
      <c r="P45" s="134"/>
      <c r="Q45" s="126"/>
      <c r="R45" s="23" t="s">
        <v>12</v>
      </c>
      <c r="S45" s="24"/>
      <c r="T45" s="109"/>
      <c r="U45" s="110"/>
    </row>
    <row r="46" spans="1:21" s="35" customFormat="1" ht="18" customHeight="1">
      <c r="A46" s="27">
        <v>45</v>
      </c>
      <c r="B46" s="26" t="s">
        <v>42</v>
      </c>
      <c r="C46" s="144"/>
      <c r="D46" s="27" t="str">
        <f>IF(G32=I32,CONCATENATE("Vainqueur Match ",A32),IF(G32&gt;I32,D32,F32))</f>
        <v>Vainqueur Match 31</v>
      </c>
      <c r="E46" s="27" t="s">
        <v>5</v>
      </c>
      <c r="F46" s="27" t="str">
        <f>IF(G40=I40,CONCATENATE("Vainqueur Match ",A40),IF(G40&gt;I40,D40,F40))</f>
        <v>Vainqueur Match 39</v>
      </c>
      <c r="G46" s="27">
        <f t="shared" si="0"/>
      </c>
      <c r="H46" s="27" t="s">
        <v>12</v>
      </c>
      <c r="I46" s="27">
        <f t="shared" si="1"/>
      </c>
      <c r="J46" s="99">
        <f t="shared" si="2"/>
        <v>0</v>
      </c>
      <c r="K46" s="127"/>
      <c r="L46" s="27" t="s">
        <v>12</v>
      </c>
      <c r="M46" s="135"/>
      <c r="N46" s="127"/>
      <c r="O46" s="27" t="s">
        <v>12</v>
      </c>
      <c r="P46" s="135"/>
      <c r="Q46" s="127"/>
      <c r="R46" s="27" t="s">
        <v>12</v>
      </c>
      <c r="S46" s="29"/>
      <c r="T46" s="111"/>
      <c r="U46" s="112"/>
    </row>
    <row r="47" spans="1:21" s="35" customFormat="1" ht="18" customHeight="1" thickBot="1">
      <c r="A47" s="23">
        <v>46</v>
      </c>
      <c r="B47" s="22" t="s">
        <v>42</v>
      </c>
      <c r="C47" s="143"/>
      <c r="D47" s="23" t="str">
        <f>IF(G33=I33,CONCATENATE("Vainqueur Match ",A33),IF(G33&gt;I33,D33,F33))</f>
        <v>Vainqueur Match 32</v>
      </c>
      <c r="E47" s="23" t="s">
        <v>5</v>
      </c>
      <c r="F47" s="23" t="str">
        <f>IF(G41=I41,CONCATENATE("Vainqueur Match ",A41),IF(G41&gt;I41,D41,F41))</f>
        <v>Vainqueur Match 40</v>
      </c>
      <c r="G47" s="23">
        <f t="shared" si="0"/>
      </c>
      <c r="H47" s="23" t="s">
        <v>12</v>
      </c>
      <c r="I47" s="23">
        <f t="shared" si="1"/>
      </c>
      <c r="J47" s="98">
        <f t="shared" si="2"/>
        <v>0</v>
      </c>
      <c r="K47" s="126"/>
      <c r="L47" s="23" t="s">
        <v>12</v>
      </c>
      <c r="M47" s="134"/>
      <c r="N47" s="126"/>
      <c r="O47" s="23" t="s">
        <v>12</v>
      </c>
      <c r="P47" s="134"/>
      <c r="Q47" s="126"/>
      <c r="R47" s="23" t="s">
        <v>12</v>
      </c>
      <c r="S47" s="24"/>
      <c r="T47" s="109"/>
      <c r="U47" s="110"/>
    </row>
    <row r="48" spans="1:21" s="35" customFormat="1" ht="18" customHeight="1">
      <c r="A48" s="27">
        <v>47</v>
      </c>
      <c r="B48" s="26" t="s">
        <v>43</v>
      </c>
      <c r="C48" s="144"/>
      <c r="D48" s="27" t="str">
        <f>IF(G38=I38,CONCATENATE("Perdant Match ",A38),IF(G38&lt;I38,D38,F38))</f>
        <v>Perdant Match 37</v>
      </c>
      <c r="E48" s="27" t="s">
        <v>5</v>
      </c>
      <c r="F48" s="27" t="str">
        <f>IF(G39=I39,CONCATENATE("Perdant Match ",A39),IF(G39&lt;I39,D39,F39))</f>
        <v>Perdant Match 38</v>
      </c>
      <c r="G48" s="27">
        <f t="shared" si="0"/>
      </c>
      <c r="H48" s="27" t="s">
        <v>12</v>
      </c>
      <c r="I48" s="27">
        <f t="shared" si="1"/>
      </c>
      <c r="J48" s="99">
        <f t="shared" si="2"/>
        <v>0</v>
      </c>
      <c r="K48" s="127"/>
      <c r="L48" s="27" t="s">
        <v>12</v>
      </c>
      <c r="M48" s="135"/>
      <c r="N48" s="127"/>
      <c r="O48" s="27" t="s">
        <v>12</v>
      </c>
      <c r="P48" s="135"/>
      <c r="Q48" s="127"/>
      <c r="R48" s="27" t="s">
        <v>12</v>
      </c>
      <c r="S48" s="29"/>
      <c r="T48" s="111"/>
      <c r="U48" s="112"/>
    </row>
    <row r="49" spans="1:21" s="35" customFormat="1" ht="18" customHeight="1">
      <c r="A49" s="28">
        <v>48</v>
      </c>
      <c r="B49" s="31" t="s">
        <v>44</v>
      </c>
      <c r="C49" s="142"/>
      <c r="D49" s="28" t="str">
        <f>IF(G38=I38,CONCATENATE("Vainqueur Match ",A38),IF(G38&gt;I38,D38,F38))</f>
        <v>Vainqueur Match 37</v>
      </c>
      <c r="E49" s="28" t="s">
        <v>5</v>
      </c>
      <c r="F49" s="28" t="str">
        <f>IF(G39=I39,CONCATENATE("Vainqueur Match ",A39),IF(G39&gt;I39,D39,F39))</f>
        <v>Vainqueur Match 38</v>
      </c>
      <c r="G49" s="28">
        <f t="shared" si="0"/>
      </c>
      <c r="H49" s="28" t="s">
        <v>12</v>
      </c>
      <c r="I49" s="28">
        <f t="shared" si="1"/>
      </c>
      <c r="J49" s="100">
        <f t="shared" si="2"/>
        <v>0</v>
      </c>
      <c r="K49" s="125"/>
      <c r="L49" s="28" t="s">
        <v>12</v>
      </c>
      <c r="M49" s="133"/>
      <c r="N49" s="125"/>
      <c r="O49" s="28" t="s">
        <v>12</v>
      </c>
      <c r="P49" s="133"/>
      <c r="Q49" s="125"/>
      <c r="R49" s="28" t="s">
        <v>12</v>
      </c>
      <c r="S49" s="34"/>
      <c r="T49" s="113"/>
      <c r="U49" s="114"/>
    </row>
    <row r="50" spans="1:21" s="35" customFormat="1" ht="18" customHeight="1">
      <c r="A50" s="28">
        <v>49</v>
      </c>
      <c r="B50" s="31" t="s">
        <v>45</v>
      </c>
      <c r="C50" s="142"/>
      <c r="D50" s="28" t="str">
        <f>IF(G36=I36,CONCATENATE("Perdant Match ",A36),IF(G36&lt;I36,D36,F36))</f>
        <v>Perdant Match 35</v>
      </c>
      <c r="E50" s="28" t="s">
        <v>5</v>
      </c>
      <c r="F50" s="28" t="str">
        <f>IF(G37=I37,CONCATENATE("Perdant Match ",A37),IF(G37&lt;I37,D37,F37))</f>
        <v>Perdant Match 36</v>
      </c>
      <c r="G50" s="28">
        <f t="shared" si="0"/>
      </c>
      <c r="H50" s="28" t="s">
        <v>12</v>
      </c>
      <c r="I50" s="28">
        <f t="shared" si="1"/>
      </c>
      <c r="J50" s="100">
        <f t="shared" si="2"/>
        <v>0</v>
      </c>
      <c r="K50" s="125"/>
      <c r="L50" s="28" t="s">
        <v>12</v>
      </c>
      <c r="M50" s="133"/>
      <c r="N50" s="125"/>
      <c r="O50" s="28" t="s">
        <v>12</v>
      </c>
      <c r="P50" s="133"/>
      <c r="Q50" s="125"/>
      <c r="R50" s="28" t="s">
        <v>12</v>
      </c>
      <c r="S50" s="34"/>
      <c r="T50" s="113"/>
      <c r="U50" s="114"/>
    </row>
    <row r="51" spans="1:21" s="35" customFormat="1" ht="18" customHeight="1">
      <c r="A51" s="28">
        <v>50</v>
      </c>
      <c r="B51" s="31" t="s">
        <v>46</v>
      </c>
      <c r="C51" s="142"/>
      <c r="D51" s="28" t="str">
        <f>IF(G40=I40,CONCATENATE("Perdant Match ",A40),IF(G40&lt;I40,D40,F40))</f>
        <v>Perdant Match 39</v>
      </c>
      <c r="E51" s="28" t="s">
        <v>5</v>
      </c>
      <c r="F51" s="28" t="str">
        <f>IF(G41=I41,CONCATENATE("Perdant Match ",A41),IF(G41&lt;I41,D41,F41))</f>
        <v>Perdant Match 40</v>
      </c>
      <c r="G51" s="28">
        <f t="shared" si="0"/>
      </c>
      <c r="H51" s="28" t="s">
        <v>12</v>
      </c>
      <c r="I51" s="28">
        <f t="shared" si="1"/>
      </c>
      <c r="J51" s="100">
        <f t="shared" si="2"/>
        <v>0</v>
      </c>
      <c r="K51" s="125"/>
      <c r="L51" s="28" t="s">
        <v>12</v>
      </c>
      <c r="M51" s="133"/>
      <c r="N51" s="125"/>
      <c r="O51" s="28" t="s">
        <v>12</v>
      </c>
      <c r="P51" s="133"/>
      <c r="Q51" s="125"/>
      <c r="R51" s="28" t="s">
        <v>12</v>
      </c>
      <c r="S51" s="34"/>
      <c r="T51" s="113"/>
      <c r="U51" s="114"/>
    </row>
    <row r="52" spans="1:21" s="35" customFormat="1" ht="18" customHeight="1">
      <c r="A52" s="28">
        <v>51</v>
      </c>
      <c r="B52" s="31" t="s">
        <v>47</v>
      </c>
      <c r="C52" s="142"/>
      <c r="D52" s="28" t="str">
        <f>IF(G46=I46,CONCATENATE("Perdant Match ",A46),IF(G46&lt;I46,D46,F46))</f>
        <v>Perdant Match 45</v>
      </c>
      <c r="E52" s="28" t="s">
        <v>5</v>
      </c>
      <c r="F52" s="28" t="str">
        <f>IF(G47=I47,CONCATENATE("Perdant Match ",A47),IF(G47&lt;I47,D47,F47))</f>
        <v>Perdant Match 46</v>
      </c>
      <c r="G52" s="28">
        <f t="shared" si="0"/>
      </c>
      <c r="H52" s="28" t="s">
        <v>12</v>
      </c>
      <c r="I52" s="28">
        <f t="shared" si="1"/>
      </c>
      <c r="J52" s="100">
        <f t="shared" si="2"/>
        <v>0</v>
      </c>
      <c r="K52" s="125"/>
      <c r="L52" s="28" t="s">
        <v>12</v>
      </c>
      <c r="M52" s="133"/>
      <c r="N52" s="125"/>
      <c r="O52" s="28" t="s">
        <v>12</v>
      </c>
      <c r="P52" s="133"/>
      <c r="Q52" s="125"/>
      <c r="R52" s="28" t="s">
        <v>12</v>
      </c>
      <c r="S52" s="34"/>
      <c r="T52" s="113"/>
      <c r="U52" s="114"/>
    </row>
    <row r="53" spans="1:21" s="35" customFormat="1" ht="18" customHeight="1" thickBot="1">
      <c r="A53" s="93">
        <v>52</v>
      </c>
      <c r="B53" s="94" t="s">
        <v>48</v>
      </c>
      <c r="C53" s="147"/>
      <c r="D53" s="93" t="str">
        <f>IF(G46=I46,CONCATENATE("Vainqueur Match ",A46),IF(G46&gt;I46,D46,F46))</f>
        <v>Vainqueur Match 45</v>
      </c>
      <c r="E53" s="93" t="s">
        <v>5</v>
      </c>
      <c r="F53" s="93" t="str">
        <f>IF(G47=I47,CONCATENATE("Vainqueur Match ",A47),IF(G47&gt;I47,D47,F47))</f>
        <v>Vainqueur Match 46</v>
      </c>
      <c r="G53" s="93">
        <f t="shared" si="0"/>
      </c>
      <c r="H53" s="93" t="s">
        <v>12</v>
      </c>
      <c r="I53" s="93">
        <f t="shared" si="1"/>
      </c>
      <c r="J53" s="104">
        <f t="shared" si="2"/>
        <v>0</v>
      </c>
      <c r="K53" s="130"/>
      <c r="L53" s="93" t="s">
        <v>12</v>
      </c>
      <c r="M53" s="138"/>
      <c r="N53" s="130"/>
      <c r="O53" s="93" t="s">
        <v>12</v>
      </c>
      <c r="P53" s="138"/>
      <c r="Q53" s="130"/>
      <c r="R53" s="93" t="s">
        <v>12</v>
      </c>
      <c r="S53" s="95"/>
      <c r="T53" s="121"/>
      <c r="U53" s="122"/>
    </row>
    <row r="54" spans="7:10" ht="18" customHeight="1" thickTop="1">
      <c r="G54" s="69"/>
      <c r="H54" s="69"/>
      <c r="I54" s="69"/>
      <c r="J54" s="69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ignoredErrors>
    <ignoredError sqref="D19:D20 F19:F20 F29:F30 D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1.421875" style="12" customWidth="1"/>
    <col min="2" max="2" width="12.7109375" style="0" bestFit="1" customWidth="1"/>
    <col min="3" max="3" width="12.421875" style="0" bestFit="1" customWidth="1"/>
    <col min="4" max="4" width="12.7109375" style="0" bestFit="1" customWidth="1"/>
    <col min="5" max="5" width="12.421875" style="0" bestFit="1" customWidth="1"/>
    <col min="6" max="10" width="12.7109375" style="0" bestFit="1" customWidth="1"/>
    <col min="11" max="11" width="12.421875" style="0" bestFit="1" customWidth="1"/>
  </cols>
  <sheetData>
    <row r="1" spans="5:9" ht="15" customHeight="1">
      <c r="E1" s="200" t="s">
        <v>49</v>
      </c>
      <c r="F1" s="200"/>
      <c r="G1" s="200"/>
      <c r="H1" s="200"/>
      <c r="I1" s="201"/>
    </row>
    <row r="2" spans="5:9" ht="15" customHeight="1">
      <c r="E2" s="200"/>
      <c r="F2" s="200"/>
      <c r="G2" s="200"/>
      <c r="H2" s="200"/>
      <c r="I2" s="201"/>
    </row>
    <row r="3" spans="5:9" ht="15" customHeight="1">
      <c r="E3" s="201"/>
      <c r="F3" s="201"/>
      <c r="G3" s="201"/>
      <c r="H3" s="201"/>
      <c r="I3" s="201"/>
    </row>
    <row r="4" ht="15" customHeight="1"/>
    <row r="5" spans="1:12" ht="15" customHeight="1">
      <c r="A5" s="190"/>
      <c r="B5" s="38" t="str">
        <f>CONCATENATE(Matchs_20!F10)</f>
        <v>Rang 1</v>
      </c>
      <c r="C5" s="39"/>
      <c r="D5" s="39"/>
      <c r="E5" s="39"/>
      <c r="F5" s="40"/>
      <c r="G5" s="40"/>
      <c r="H5" s="40"/>
      <c r="I5" s="40"/>
      <c r="J5" s="40"/>
      <c r="K5" s="40"/>
      <c r="L5" s="41"/>
    </row>
    <row r="6" spans="1:12" ht="15" customHeight="1">
      <c r="A6" s="190"/>
      <c r="B6" s="42"/>
      <c r="C6" s="39"/>
      <c r="D6" s="39"/>
      <c r="E6" s="39"/>
      <c r="F6" s="40"/>
      <c r="G6" s="40"/>
      <c r="H6" s="40"/>
      <c r="I6" s="40"/>
      <c r="J6" s="40"/>
      <c r="K6" s="40"/>
      <c r="L6" s="38" t="str">
        <f>CONCATENATE(Matchs_20!F17)</f>
        <v>Perdant Match 12</v>
      </c>
    </row>
    <row r="7" spans="1:12" ht="15" customHeight="1">
      <c r="A7" s="38" t="str">
        <f>CONCATENATE(Matchs_20!D2)</f>
        <v>Rang 17</v>
      </c>
      <c r="B7" s="44">
        <v>9</v>
      </c>
      <c r="C7" s="45" t="str">
        <f>CONCATENATE(Matchs_20!D18)</f>
        <v>Vainqueur Match 9</v>
      </c>
      <c r="D7" s="39"/>
      <c r="E7" s="39"/>
      <c r="F7" s="40"/>
      <c r="G7" s="40"/>
      <c r="H7" s="40"/>
      <c r="I7" s="40"/>
      <c r="J7" s="40"/>
      <c r="K7" s="40"/>
      <c r="L7" s="46"/>
    </row>
    <row r="8" spans="1:12" ht="15" customHeight="1">
      <c r="A8" s="191"/>
      <c r="B8" s="171" t="str">
        <f>CONCATENATE("(",Matchs_20!I10," : ",Matchs_20!G10,")")</f>
        <v>( : )</v>
      </c>
      <c r="C8" s="42"/>
      <c r="D8" s="39"/>
      <c r="E8" s="39"/>
      <c r="F8" s="40"/>
      <c r="G8" s="40"/>
      <c r="H8" s="40"/>
      <c r="I8" s="40"/>
      <c r="J8" s="40"/>
      <c r="K8" s="49" t="str">
        <f>CONCATENATE(Matchs_20!D22)</f>
        <v>Vainqueur Match 16</v>
      </c>
      <c r="L8" s="50">
        <v>16</v>
      </c>
    </row>
    <row r="9" spans="1:12" ht="15" customHeight="1">
      <c r="A9" s="192">
        <v>1</v>
      </c>
      <c r="B9" s="51" t="str">
        <f>CONCATENATE(Matchs_20!D10)</f>
        <v>Vainqueur Match 1</v>
      </c>
      <c r="C9" s="48"/>
      <c r="D9" s="39"/>
      <c r="E9" s="39"/>
      <c r="F9" s="40"/>
      <c r="G9" s="40"/>
      <c r="H9" s="40"/>
      <c r="I9" s="40"/>
      <c r="J9" s="40"/>
      <c r="K9" s="52"/>
      <c r="L9" s="185" t="str">
        <f>CONCATENATE("(",Matchs_20!I17," : ",Matchs_20!G17,")")</f>
        <v>( : )</v>
      </c>
    </row>
    <row r="10" spans="1:12" ht="15" customHeight="1">
      <c r="A10" s="193" t="str">
        <f>CONCATENATE("(",Matchs_20!G2," : ",Matchs_20!I2,")")</f>
        <v>( : )</v>
      </c>
      <c r="B10" s="54"/>
      <c r="C10" s="48"/>
      <c r="D10" s="39"/>
      <c r="E10" s="39"/>
      <c r="F10" s="40"/>
      <c r="G10" s="40"/>
      <c r="H10" s="40"/>
      <c r="I10" s="40"/>
      <c r="J10" s="40"/>
      <c r="K10" s="55"/>
      <c r="L10" s="56" t="str">
        <f>CONCATENATE(Matchs_20!D17)</f>
        <v>Perdant Match 1</v>
      </c>
    </row>
    <row r="11" spans="1:12" ht="15" customHeight="1">
      <c r="A11" s="60" t="str">
        <f>CONCATENATE(Matchs_20!F2)</f>
        <v>Rang 16</v>
      </c>
      <c r="B11" s="39"/>
      <c r="C11" s="44">
        <v>17</v>
      </c>
      <c r="D11" s="45" t="str">
        <f>CONCATENATE(Matchs_20!D32)</f>
        <v>Vainqueur Match 17</v>
      </c>
      <c r="E11" s="39"/>
      <c r="F11" s="40"/>
      <c r="G11" s="40"/>
      <c r="H11" s="40"/>
      <c r="I11" s="40"/>
      <c r="J11" s="40"/>
      <c r="K11" s="55"/>
      <c r="L11" s="54"/>
    </row>
    <row r="12" spans="1:12" ht="15" customHeight="1">
      <c r="A12" s="57"/>
      <c r="B12" s="39"/>
      <c r="C12" s="171" t="str">
        <f>CONCATENATE("(",Matchs_20!G18," : ",Matchs_20!I18,")")</f>
        <v>( : )</v>
      </c>
      <c r="D12" s="42"/>
      <c r="E12" s="39"/>
      <c r="F12" s="40"/>
      <c r="G12" s="40"/>
      <c r="H12" s="40"/>
      <c r="I12" s="40"/>
      <c r="J12" s="49" t="str">
        <f>CONCATENATE(Matchs_20!D28)</f>
        <v>Vainqueur Match 21</v>
      </c>
      <c r="K12" s="50">
        <v>21</v>
      </c>
      <c r="L12" s="41"/>
    </row>
    <row r="13" spans="1:12" ht="15" customHeight="1">
      <c r="A13" s="57"/>
      <c r="B13" s="57" t="str">
        <f>CONCATENATE(Matchs_20!D6)</f>
        <v>Rang 9</v>
      </c>
      <c r="C13" s="48"/>
      <c r="D13" s="48"/>
      <c r="E13" s="39"/>
      <c r="F13" s="40"/>
      <c r="G13" s="40"/>
      <c r="H13" s="40"/>
      <c r="I13" s="40"/>
      <c r="J13" s="52"/>
      <c r="K13" s="184" t="str">
        <f>CONCATENATE("(",Matchs_20!G22," : ",Matchs_20!I22,")")</f>
        <v>( : )</v>
      </c>
      <c r="L13" s="41"/>
    </row>
    <row r="14" spans="1:12" ht="15" customHeight="1">
      <c r="A14" s="57"/>
      <c r="B14" s="42"/>
      <c r="C14" s="48"/>
      <c r="D14" s="48"/>
      <c r="E14" s="39"/>
      <c r="F14" s="40"/>
      <c r="G14" s="40"/>
      <c r="H14" s="45" t="str">
        <f>CONCATENATE(Matchs_20!D40)</f>
        <v>Perdant Match 32</v>
      </c>
      <c r="I14" s="40"/>
      <c r="J14" s="55"/>
      <c r="K14" s="53"/>
      <c r="L14" s="37"/>
    </row>
    <row r="15" spans="1:12" ht="15" customHeight="1">
      <c r="A15" s="57"/>
      <c r="B15" s="44">
        <v>5</v>
      </c>
      <c r="C15" s="51" t="str">
        <f>CONCATENATE(Matchs_20!F18)</f>
        <v>Vainqueur Match 5</v>
      </c>
      <c r="D15" s="48"/>
      <c r="E15" s="39"/>
      <c r="F15" s="40"/>
      <c r="G15" s="40"/>
      <c r="H15" s="46"/>
      <c r="I15" s="40"/>
      <c r="J15" s="58"/>
      <c r="K15" s="55"/>
      <c r="L15" s="37"/>
    </row>
    <row r="16" spans="1:12" ht="15" customHeight="1">
      <c r="A16" s="38"/>
      <c r="B16" s="171" t="str">
        <f>CONCATENATE("(",Matchs_20!G6," : ",Matchs_20!I6,")")</f>
        <v>( : )</v>
      </c>
      <c r="C16" s="54"/>
      <c r="D16" s="48"/>
      <c r="E16" s="39"/>
      <c r="F16" s="149" t="s">
        <v>17</v>
      </c>
      <c r="G16" s="40"/>
      <c r="H16" s="55"/>
      <c r="I16" s="49" t="str">
        <f>CONCATENATE(Matchs_20!D36)</f>
        <v>Vainqueur Match 27</v>
      </c>
      <c r="J16" s="50">
        <v>27</v>
      </c>
      <c r="K16" s="56" t="str">
        <f>CONCATENATE(Matchs_20!F22)</f>
        <v>Perdant Match 8</v>
      </c>
      <c r="L16" s="59"/>
    </row>
    <row r="17" spans="1:12" ht="15" customHeight="1">
      <c r="A17" s="190"/>
      <c r="B17" s="60" t="str">
        <f>CONCATENATE(Matchs_20!F6)</f>
        <v>Rang 8</v>
      </c>
      <c r="C17" s="39"/>
      <c r="D17" s="48"/>
      <c r="E17" s="39"/>
      <c r="F17" s="150"/>
      <c r="G17" s="40"/>
      <c r="H17" s="55"/>
      <c r="I17" s="52"/>
      <c r="J17" s="175" t="str">
        <f>CONCATENATE("(",Matchs_20!G28," : ",Matchs_20!I28,")")</f>
        <v>( : )</v>
      </c>
      <c r="K17" s="54"/>
      <c r="L17" s="59"/>
    </row>
    <row r="18" spans="1:12" ht="15" customHeight="1">
      <c r="A18" s="190"/>
      <c r="B18" s="54"/>
      <c r="C18" s="39"/>
      <c r="D18" s="148"/>
      <c r="E18" s="39"/>
      <c r="F18" s="40"/>
      <c r="G18" s="40"/>
      <c r="H18" s="61"/>
      <c r="I18" s="55"/>
      <c r="J18" s="181"/>
      <c r="K18" s="40"/>
      <c r="L18" s="59"/>
    </row>
    <row r="19" spans="1:12" ht="15" customHeight="1">
      <c r="A19" s="190"/>
      <c r="B19" s="39"/>
      <c r="C19" s="39"/>
      <c r="D19" s="44">
        <v>31</v>
      </c>
      <c r="E19" s="45" t="str">
        <f>CONCATENATE(Matchs_20!D46)</f>
        <v>Vainqueur Match 31</v>
      </c>
      <c r="F19" s="182" t="str">
        <f>CONCATENATE("(",Matchs_20!G46," : ",Matchs_20!I46,")")</f>
        <v>( : )</v>
      </c>
      <c r="G19" s="49" t="str">
        <f>CONCATENATE(Matchs_20!F46)</f>
        <v>Vainqueur Match 39</v>
      </c>
      <c r="H19" s="50">
        <v>39</v>
      </c>
      <c r="I19" s="55"/>
      <c r="J19" s="55"/>
      <c r="K19" s="40"/>
      <c r="L19" s="62"/>
    </row>
    <row r="20" spans="1:12" ht="15" customHeight="1">
      <c r="A20" s="190"/>
      <c r="B20" s="39"/>
      <c r="C20" s="39"/>
      <c r="D20" s="171" t="str">
        <f>CONCATENATE("(",Matchs_20!G32," : ",Matchs_20!I32,")")</f>
        <v>( : )</v>
      </c>
      <c r="E20" s="54"/>
      <c r="F20" s="151">
        <v>45</v>
      </c>
      <c r="G20" s="42"/>
      <c r="H20" s="184" t="str">
        <f>CONCATENATE("(",Matchs_20!G40," : ",Matchs_20!I40,")")</f>
        <v>( : )</v>
      </c>
      <c r="I20" s="55"/>
      <c r="J20" s="56" t="str">
        <f>CONCATENATE(Matchs_20!F28)</f>
        <v>Perdant Match 18</v>
      </c>
      <c r="K20" s="40"/>
      <c r="L20" s="41"/>
    </row>
    <row r="21" spans="1:12" ht="15" customHeight="1">
      <c r="A21" s="190"/>
      <c r="B21" s="38" t="str">
        <f>CONCATENATE(Matchs_20!D7)</f>
        <v>Rang 5</v>
      </c>
      <c r="C21" s="39"/>
      <c r="D21" s="48"/>
      <c r="E21" s="39"/>
      <c r="F21" s="37"/>
      <c r="G21" s="40"/>
      <c r="H21" s="53"/>
      <c r="I21" s="55"/>
      <c r="J21" s="62"/>
      <c r="K21" s="40"/>
      <c r="L21" s="41"/>
    </row>
    <row r="22" spans="1:12" ht="15" customHeight="1">
      <c r="A22" s="190"/>
      <c r="B22" s="42"/>
      <c r="C22" s="39"/>
      <c r="D22" s="48"/>
      <c r="E22" s="39"/>
      <c r="F22" s="40"/>
      <c r="G22" s="40"/>
      <c r="H22" s="55"/>
      <c r="I22" s="55"/>
      <c r="J22" s="40"/>
      <c r="K22" s="40"/>
      <c r="L22" s="37"/>
    </row>
    <row r="23" spans="1:12" ht="15" customHeight="1">
      <c r="A23" s="57"/>
      <c r="B23" s="44">
        <v>6</v>
      </c>
      <c r="C23" s="45" t="str">
        <f>CONCATENATE(Matchs_20!D19)</f>
        <v>Vainqueur Match 6</v>
      </c>
      <c r="D23" s="48"/>
      <c r="E23" s="39"/>
      <c r="F23" s="40"/>
      <c r="G23" s="40"/>
      <c r="H23" s="55"/>
      <c r="I23" s="55"/>
      <c r="J23" s="40"/>
      <c r="K23" s="40"/>
      <c r="L23" s="59"/>
    </row>
    <row r="24" spans="1:12" ht="15" customHeight="1">
      <c r="A24" s="57"/>
      <c r="B24" s="171" t="str">
        <f>CONCATENATE("(",Matchs_20!G7," : ",Matchs_20!I7,")")</f>
        <v>( : )</v>
      </c>
      <c r="C24" s="42"/>
      <c r="D24" s="48"/>
      <c r="E24" s="39"/>
      <c r="F24" s="40"/>
      <c r="G24" s="40"/>
      <c r="H24" s="63" t="str">
        <f>CONCATENATE(Matchs_20!F40)</f>
        <v>Vainqueur Match 35</v>
      </c>
      <c r="I24" s="50">
        <v>35</v>
      </c>
      <c r="J24" s="40"/>
      <c r="K24" s="45" t="str">
        <f>CONCATENATE(Matchs_20!D23)</f>
        <v>Perdant Match 7</v>
      </c>
      <c r="L24" s="59"/>
    </row>
    <row r="25" spans="1:12" ht="15" customHeight="1">
      <c r="A25" s="57"/>
      <c r="B25" s="60" t="str">
        <f>CONCATENATE(Matchs_20!F7)</f>
        <v>Rang 12</v>
      </c>
      <c r="C25" s="48"/>
      <c r="D25" s="48"/>
      <c r="E25" s="39"/>
      <c r="F25" s="40"/>
      <c r="G25" s="40"/>
      <c r="H25" s="42"/>
      <c r="I25" s="184" t="str">
        <f>CONCATENATE("(",Matchs_20!G36," : ",Matchs_20!I36,")")</f>
        <v>( : )</v>
      </c>
      <c r="J25" s="40"/>
      <c r="K25" s="46"/>
      <c r="L25" s="59"/>
    </row>
    <row r="26" spans="1:12" ht="15" customHeight="1">
      <c r="A26" s="57"/>
      <c r="B26" s="54"/>
      <c r="C26" s="48"/>
      <c r="D26" s="48"/>
      <c r="E26" s="39"/>
      <c r="F26" s="40"/>
      <c r="G26" s="40"/>
      <c r="H26" s="40"/>
      <c r="I26" s="53"/>
      <c r="J26" s="40"/>
      <c r="K26" s="55"/>
      <c r="L26" s="59"/>
    </row>
    <row r="27" spans="1:12" ht="15" customHeight="1">
      <c r="A27" s="38" t="str">
        <f>CONCATENATE(Matchs_20!D3)</f>
        <v>Rang 13</v>
      </c>
      <c r="B27" s="39"/>
      <c r="C27" s="44">
        <v>18</v>
      </c>
      <c r="D27" s="51" t="str">
        <f>CONCATENATE(Matchs_20!F32)</f>
        <v>Vainqueur Match 18</v>
      </c>
      <c r="E27" s="39"/>
      <c r="F27" s="40"/>
      <c r="G27" s="40"/>
      <c r="H27" s="40"/>
      <c r="I27" s="55"/>
      <c r="J27" s="40"/>
      <c r="K27" s="55"/>
      <c r="L27" s="62"/>
    </row>
    <row r="28" spans="1:12" ht="15" customHeight="1">
      <c r="A28" s="191"/>
      <c r="B28" s="39"/>
      <c r="C28" s="171" t="str">
        <f>CONCATENATE("(",Matchs_20!G19," : ",Matchs_20!I19,")")</f>
        <v>( : )</v>
      </c>
      <c r="D28" s="54"/>
      <c r="E28" s="57"/>
      <c r="F28" s="152"/>
      <c r="G28" s="57"/>
      <c r="H28" s="40"/>
      <c r="I28" s="55"/>
      <c r="J28" s="49" t="str">
        <f>CONCATENATE(Matchs_20!D29)</f>
        <v>Vainqueur Match 22</v>
      </c>
      <c r="K28" s="50">
        <v>22</v>
      </c>
      <c r="L28" s="41"/>
    </row>
    <row r="29" spans="1:12" ht="15" customHeight="1">
      <c r="A29" s="192">
        <v>2</v>
      </c>
      <c r="B29" s="57" t="str">
        <f>CONCATENATE(Matchs_20!D11)</f>
        <v>Vainqueur Match 2</v>
      </c>
      <c r="C29" s="48"/>
      <c r="D29" s="39"/>
      <c r="E29" s="40"/>
      <c r="F29" s="152"/>
      <c r="G29" s="40"/>
      <c r="H29" s="40"/>
      <c r="I29" s="55"/>
      <c r="J29" s="52"/>
      <c r="K29" s="184" t="str">
        <f>CONCATENATE("(",Matchs_20!G23," : ",Matchs_20!I23,")")</f>
        <v>( : )</v>
      </c>
      <c r="L29" s="41"/>
    </row>
    <row r="30" spans="1:12" ht="15" customHeight="1">
      <c r="A30" s="193" t="str">
        <f>CONCATENATE("(",Matchs_20!G3," : ",Matchs_20!I3,")")</f>
        <v>( : )</v>
      </c>
      <c r="B30" s="42"/>
      <c r="C30" s="48"/>
      <c r="D30" s="39"/>
      <c r="E30" s="40"/>
      <c r="F30" s="41"/>
      <c r="G30" s="40"/>
      <c r="H30" s="40"/>
      <c r="I30" s="55"/>
      <c r="J30" s="55"/>
      <c r="K30" s="53"/>
      <c r="L30" s="38" t="str">
        <f>CONCATENATE(Matchs_20!D16)</f>
        <v>Perdant Match 2</v>
      </c>
    </row>
    <row r="31" spans="1:12" ht="15" customHeight="1">
      <c r="A31" s="60" t="str">
        <f>CONCATENATE(Matchs_20!F3)</f>
        <v>Rang 20</v>
      </c>
      <c r="B31" s="44">
        <v>10</v>
      </c>
      <c r="C31" s="51" t="str">
        <f>CONCATENATE(Matchs_20!F19)</f>
        <v>Vainqueur Match 10</v>
      </c>
      <c r="D31" s="39"/>
      <c r="E31" s="40"/>
      <c r="F31" s="153"/>
      <c r="G31" s="40"/>
      <c r="H31" s="40"/>
      <c r="I31" s="55"/>
      <c r="J31" s="61"/>
      <c r="K31" s="55"/>
      <c r="L31" s="46"/>
    </row>
    <row r="32" spans="1:12" ht="15" customHeight="1">
      <c r="A32" s="38"/>
      <c r="B32" s="171" t="str">
        <f>CONCATENATE("(",Matchs_20!G11," : ",Matchs_20!I11,")")</f>
        <v>( : )</v>
      </c>
      <c r="C32" s="54"/>
      <c r="D32" s="39"/>
      <c r="E32" s="40"/>
      <c r="F32" s="41"/>
      <c r="G32" s="40"/>
      <c r="H32" s="40"/>
      <c r="I32" s="63" t="str">
        <f>CONCATENATE(Matchs_20!F36)</f>
        <v>Vainqueur Match 28</v>
      </c>
      <c r="J32" s="50">
        <v>28</v>
      </c>
      <c r="K32" s="64" t="str">
        <f>CONCATENATE(Matchs_20!F23)</f>
        <v>Vainqueur Match 15</v>
      </c>
      <c r="L32" s="50">
        <v>15</v>
      </c>
    </row>
    <row r="33" spans="1:12" ht="15" customHeight="1">
      <c r="A33" s="190"/>
      <c r="B33" s="60" t="str">
        <f>CONCATENATE(Matchs_20!F11)</f>
        <v>Rang 4</v>
      </c>
      <c r="C33" s="39"/>
      <c r="D33" s="39"/>
      <c r="E33" s="40"/>
      <c r="F33" s="40"/>
      <c r="G33" s="40"/>
      <c r="H33" s="40"/>
      <c r="I33" s="42"/>
      <c r="J33" s="175" t="str">
        <f>CONCATENATE("(",Matchs_20!G29," : ",Matchs_20!I29,")")</f>
        <v>( : )</v>
      </c>
      <c r="K33" s="54"/>
      <c r="L33" s="185" t="str">
        <f>CONCATENATE("(",Matchs_20!G16," : ",Matchs_20!I16,")")</f>
        <v>( : )</v>
      </c>
    </row>
    <row r="34" spans="1:12" ht="15" customHeight="1">
      <c r="A34" s="190"/>
      <c r="B34" s="54"/>
      <c r="C34" s="39"/>
      <c r="D34" s="39"/>
      <c r="E34" s="40"/>
      <c r="F34" s="40"/>
      <c r="G34" s="40"/>
      <c r="H34" s="40"/>
      <c r="I34" s="40"/>
      <c r="J34" s="181"/>
      <c r="K34" s="40"/>
      <c r="L34" s="56" t="str">
        <f>CONCATENATE(Matchs_20!F16)</f>
        <v>Perdant Match 11</v>
      </c>
    </row>
    <row r="35" spans="1:12" ht="15" customHeight="1">
      <c r="A35" s="190"/>
      <c r="B35" s="62"/>
      <c r="C35" s="39"/>
      <c r="D35" s="39"/>
      <c r="E35" s="40"/>
      <c r="F35" s="40"/>
      <c r="G35" s="40"/>
      <c r="H35" s="40"/>
      <c r="I35" s="40"/>
      <c r="J35" s="53"/>
      <c r="K35" s="40"/>
      <c r="L35" s="38"/>
    </row>
    <row r="36" spans="1:12" ht="15" customHeight="1">
      <c r="A36" s="190"/>
      <c r="B36" s="62"/>
      <c r="C36" s="39"/>
      <c r="D36" s="39"/>
      <c r="E36" s="40"/>
      <c r="F36" s="40"/>
      <c r="G36" s="40"/>
      <c r="H36" s="40"/>
      <c r="I36" s="40"/>
      <c r="J36" s="56" t="str">
        <f>CONCATENATE(Matchs_20!F29)</f>
        <v>Perdant Match 17</v>
      </c>
      <c r="K36" s="40"/>
      <c r="L36" s="38"/>
    </row>
    <row r="37" spans="1:12" ht="15" customHeight="1">
      <c r="A37" s="190"/>
      <c r="B37" s="39"/>
      <c r="C37" s="39"/>
      <c r="D37" s="65"/>
      <c r="E37" s="40"/>
      <c r="F37" s="62"/>
      <c r="G37" s="40"/>
      <c r="H37" s="62"/>
      <c r="I37" s="37"/>
      <c r="J37" s="37"/>
      <c r="K37" s="37"/>
      <c r="L37" s="37"/>
    </row>
    <row r="38" spans="1:12" ht="15" customHeight="1">
      <c r="A38" s="190"/>
      <c r="B38" s="39"/>
      <c r="C38" s="39"/>
      <c r="D38" s="65"/>
      <c r="E38" s="202" t="s">
        <v>50</v>
      </c>
      <c r="F38" s="202"/>
      <c r="G38" s="202"/>
      <c r="H38" s="202"/>
      <c r="I38" s="203"/>
      <c r="J38" s="37"/>
      <c r="K38" s="37"/>
      <c r="L38" s="37"/>
    </row>
    <row r="39" spans="1:12" ht="15" customHeight="1">
      <c r="A39" s="190"/>
      <c r="B39" s="39"/>
      <c r="C39" s="39"/>
      <c r="D39" s="65"/>
      <c r="E39" s="202"/>
      <c r="F39" s="202"/>
      <c r="G39" s="202"/>
      <c r="H39" s="202"/>
      <c r="I39" s="203"/>
      <c r="J39" s="37"/>
      <c r="K39" s="37"/>
      <c r="L39" s="37"/>
    </row>
    <row r="40" spans="1:12" ht="15" customHeight="1">
      <c r="A40" s="190"/>
      <c r="B40" s="39"/>
      <c r="C40" s="39"/>
      <c r="D40" s="65"/>
      <c r="E40" s="203"/>
      <c r="F40" s="203"/>
      <c r="G40" s="203"/>
      <c r="H40" s="203"/>
      <c r="I40" s="203"/>
      <c r="J40" s="37"/>
      <c r="K40" s="37"/>
      <c r="L40" s="37"/>
    </row>
    <row r="41" spans="1:12" ht="15" customHeight="1">
      <c r="A41" s="190"/>
      <c r="B41" s="39"/>
      <c r="C41" s="39"/>
      <c r="D41" s="65"/>
      <c r="E41" s="40"/>
      <c r="F41" s="62"/>
      <c r="G41" s="40"/>
      <c r="H41" s="62"/>
      <c r="I41" s="37"/>
      <c r="J41" s="37"/>
      <c r="K41" s="37"/>
      <c r="L41" s="37"/>
    </row>
    <row r="42" spans="1:12" ht="15" customHeight="1">
      <c r="A42" s="190"/>
      <c r="B42" s="39"/>
      <c r="C42" s="39"/>
      <c r="D42" s="65"/>
      <c r="E42" s="40"/>
      <c r="F42" s="40"/>
      <c r="G42" s="40"/>
      <c r="H42" s="41"/>
      <c r="I42" s="37"/>
      <c r="J42" s="37"/>
      <c r="K42" s="37"/>
      <c r="L42" s="37"/>
    </row>
    <row r="43" spans="1:12" ht="15" customHeight="1">
      <c r="A43" s="190"/>
      <c r="B43" s="39"/>
      <c r="C43" s="39"/>
      <c r="D43" s="65"/>
      <c r="E43" s="37"/>
      <c r="F43" s="57" t="str">
        <f>CONCATENATE(Matchs_20!D53)</f>
        <v>Vainqueur Match 45</v>
      </c>
      <c r="G43" s="152"/>
      <c r="H43" s="57" t="str">
        <f>CONCATENATE(Matchs_20!D52)</f>
        <v>Perdant Match 45</v>
      </c>
      <c r="I43" s="40"/>
      <c r="J43" s="43"/>
      <c r="K43" s="40"/>
      <c r="L43" s="41"/>
    </row>
    <row r="44" spans="1:12" ht="15" customHeight="1">
      <c r="A44" s="190"/>
      <c r="B44" s="38" t="str">
        <f>CONCATENATE(Matchs_20!F12)</f>
        <v>Rang 3</v>
      </c>
      <c r="C44" s="39"/>
      <c r="D44" s="39"/>
      <c r="E44" s="37"/>
      <c r="F44" s="154"/>
      <c r="G44" s="41"/>
      <c r="H44" s="155"/>
      <c r="I44" s="40"/>
      <c r="J44" s="62"/>
      <c r="K44" s="40"/>
      <c r="L44" s="41"/>
    </row>
    <row r="45" spans="1:12" ht="15" customHeight="1">
      <c r="A45" s="190"/>
      <c r="B45" s="66"/>
      <c r="C45" s="39"/>
      <c r="D45" s="39"/>
      <c r="E45" s="43"/>
      <c r="F45" s="156" t="s">
        <v>18</v>
      </c>
      <c r="G45" s="153"/>
      <c r="H45" s="157" t="s">
        <v>19</v>
      </c>
      <c r="I45" s="40"/>
      <c r="J45" s="40"/>
      <c r="K45" s="40"/>
      <c r="L45" s="38" t="str">
        <f>CONCATENATE(Matchs_20!D15)</f>
        <v>Perdant Match 3</v>
      </c>
    </row>
    <row r="46" spans="1:12" ht="15" customHeight="1">
      <c r="A46" s="38" t="str">
        <f>CONCATENATE(Matchs_20!D4)</f>
        <v>Rang 19</v>
      </c>
      <c r="B46" s="44">
        <v>11</v>
      </c>
      <c r="C46" s="45" t="str">
        <f>CONCATENATE(Matchs_20!D20)</f>
        <v>Vainqueur Match 11</v>
      </c>
      <c r="D46" s="39"/>
      <c r="E46" s="62"/>
      <c r="F46" s="158"/>
      <c r="G46" s="41"/>
      <c r="H46" s="159"/>
      <c r="I46" s="40"/>
      <c r="J46" s="40"/>
      <c r="K46" s="40"/>
      <c r="L46" s="46"/>
    </row>
    <row r="47" spans="1:12" ht="15" customHeight="1">
      <c r="A47" s="191"/>
      <c r="B47" s="171" t="str">
        <f>CONCATENATE("(",Matchs_20!I12," : ",Matchs_20!G12,")")</f>
        <v>( : )</v>
      </c>
      <c r="C47" s="42"/>
      <c r="D47" s="39"/>
      <c r="E47" s="40"/>
      <c r="F47" s="50">
        <v>52</v>
      </c>
      <c r="G47" s="40"/>
      <c r="H47" s="44">
        <v>51</v>
      </c>
      <c r="I47" s="40"/>
      <c r="J47" s="40"/>
      <c r="K47" s="67" t="str">
        <f>CONCATENATE(Matchs_20!D24)</f>
        <v>Vainqueur Match 14</v>
      </c>
      <c r="L47" s="50">
        <v>14</v>
      </c>
    </row>
    <row r="48" spans="1:12" ht="15" customHeight="1">
      <c r="A48" s="192">
        <v>3</v>
      </c>
      <c r="B48" s="60" t="str">
        <f>CONCATENATE(Matchs_20!D12)</f>
        <v>Vainqueur Match 3</v>
      </c>
      <c r="C48" s="48"/>
      <c r="D48" s="39"/>
      <c r="E48" s="40"/>
      <c r="F48" s="61"/>
      <c r="G48" s="40"/>
      <c r="H48" s="159"/>
      <c r="I48" s="40"/>
      <c r="J48" s="40"/>
      <c r="K48" s="46"/>
      <c r="L48" s="185" t="str">
        <f>CONCATENATE("(",Matchs_20!G15," : ",Matchs_20!I15,")")</f>
        <v>( : )</v>
      </c>
    </row>
    <row r="49" spans="1:12" ht="15" customHeight="1">
      <c r="A49" s="193" t="str">
        <f>CONCATENATE("(",Matchs_20!G4," : ",Matchs_20!I4,")")</f>
        <v>( : )</v>
      </c>
      <c r="B49" s="54"/>
      <c r="C49" s="48"/>
      <c r="D49" s="39"/>
      <c r="E49" s="40"/>
      <c r="F49" s="156" t="str">
        <f>CONCATENATE("(",Matchs_20!G53," : ",Matchs_20!I53,")")</f>
        <v>( : )</v>
      </c>
      <c r="G49" s="40"/>
      <c r="H49" s="157" t="str">
        <f>CONCATENATE("(",Matchs_20!G52," : ",Matchs_20!I52,")")</f>
        <v>( : )</v>
      </c>
      <c r="I49" s="40"/>
      <c r="J49" s="40"/>
      <c r="K49" s="55"/>
      <c r="L49" s="56" t="str">
        <f>CONCATENATE(Matchs_20!F15)</f>
        <v>Perdant Match 10</v>
      </c>
    </row>
    <row r="50" spans="1:12" ht="15" customHeight="1">
      <c r="A50" s="60" t="str">
        <f>CONCATENATE(Matchs_20!F4)</f>
        <v>Rang 14</v>
      </c>
      <c r="B50" s="39"/>
      <c r="C50" s="44">
        <v>19</v>
      </c>
      <c r="D50" s="45" t="str">
        <f>CONCATENATE(Matchs_20!D33)</f>
        <v>Vainqueur Match 19</v>
      </c>
      <c r="E50" s="39"/>
      <c r="F50" s="61"/>
      <c r="G50" s="40"/>
      <c r="H50" s="160"/>
      <c r="I50" s="40"/>
      <c r="J50" s="40"/>
      <c r="K50" s="55"/>
      <c r="L50" s="62"/>
    </row>
    <row r="51" spans="1:12" ht="15" customHeight="1">
      <c r="A51" s="190"/>
      <c r="B51" s="39"/>
      <c r="C51" s="171" t="str">
        <f>CONCATENATE("(",Matchs_20!G20," : ",Matchs_20!I20,")")</f>
        <v>( : )</v>
      </c>
      <c r="D51" s="42"/>
      <c r="E51" s="39"/>
      <c r="F51" s="56" t="str">
        <f>CONCATENATE(Matchs_20!F53)</f>
        <v>Vainqueur Match 46</v>
      </c>
      <c r="G51" s="152"/>
      <c r="H51" s="60" t="str">
        <f>CONCATENATE(Matchs_20!F52)</f>
        <v>Perdant Match 46</v>
      </c>
      <c r="I51" s="40"/>
      <c r="J51" s="49" t="str">
        <f>CONCATENATE(Matchs_20!D30)</f>
        <v>Vainqueur Match 23</v>
      </c>
      <c r="K51" s="50">
        <v>23</v>
      </c>
      <c r="L51" s="41"/>
    </row>
    <row r="52" spans="1:12" ht="15" customHeight="1">
      <c r="A52" s="57"/>
      <c r="B52" s="57" t="str">
        <f>CONCATENATE(Matchs_20!D8)</f>
        <v>Rang 11</v>
      </c>
      <c r="C52" s="48"/>
      <c r="D52" s="48"/>
      <c r="E52" s="39"/>
      <c r="F52" s="40"/>
      <c r="G52" s="40"/>
      <c r="H52" s="40"/>
      <c r="I52" s="40"/>
      <c r="J52" s="52"/>
      <c r="K52" s="184" t="str">
        <f>CONCATENATE("(",Matchs_20!G24," : ",Matchs_20!I24,")")</f>
        <v>( : )</v>
      </c>
      <c r="L52" s="41"/>
    </row>
    <row r="53" spans="1:12" ht="15" customHeight="1">
      <c r="A53" s="57"/>
      <c r="B53" s="42"/>
      <c r="C53" s="48"/>
      <c r="D53" s="48"/>
      <c r="E53" s="39"/>
      <c r="F53" s="40"/>
      <c r="G53" s="40"/>
      <c r="H53" s="45" t="str">
        <f>CONCATENATE(Matchs_20!D41)</f>
        <v>Perdant Match 31</v>
      </c>
      <c r="I53" s="40"/>
      <c r="J53" s="55"/>
      <c r="K53" s="53"/>
      <c r="L53" s="37"/>
    </row>
    <row r="54" spans="1:12" ht="15" customHeight="1">
      <c r="A54" s="57"/>
      <c r="B54" s="44">
        <v>7</v>
      </c>
      <c r="C54" s="51" t="str">
        <f>CONCATENATE(Matchs_20!F20)</f>
        <v>Vainqueur Match 7</v>
      </c>
      <c r="D54" s="48"/>
      <c r="E54" s="39"/>
      <c r="F54" s="40"/>
      <c r="G54" s="40"/>
      <c r="H54" s="46"/>
      <c r="I54" s="40"/>
      <c r="J54" s="61"/>
      <c r="K54" s="55"/>
      <c r="L54" s="59"/>
    </row>
    <row r="55" spans="1:12" ht="15" customHeight="1">
      <c r="A55" s="38"/>
      <c r="B55" s="171" t="str">
        <f>CONCATENATE("(",Matchs_20!G8," : ",Matchs_20!I8,")")</f>
        <v>( : )</v>
      </c>
      <c r="C55" s="54"/>
      <c r="D55" s="48"/>
      <c r="E55" s="39"/>
      <c r="F55" s="40"/>
      <c r="G55" s="40"/>
      <c r="H55" s="55"/>
      <c r="I55" s="49" t="str">
        <f>CONCATENATE(Matchs_20!D37)</f>
        <v>Vainqueur Match 29</v>
      </c>
      <c r="J55" s="50">
        <v>29</v>
      </c>
      <c r="K55" s="56" t="str">
        <f>CONCATENATE(Matchs_20!F24)</f>
        <v>Perdant Match 6</v>
      </c>
      <c r="L55" s="59"/>
    </row>
    <row r="56" spans="1:12" ht="15" customHeight="1">
      <c r="A56" s="190"/>
      <c r="B56" s="60" t="str">
        <f>CONCATENATE(Matchs_20!F8)</f>
        <v>Rang 6</v>
      </c>
      <c r="C56" s="39"/>
      <c r="D56" s="48"/>
      <c r="E56" s="39"/>
      <c r="F56" s="40"/>
      <c r="G56" s="40"/>
      <c r="H56" s="55"/>
      <c r="I56" s="52"/>
      <c r="J56" s="175" t="str">
        <f>CONCATENATE("(",Matchs_20!G30," : ",Matchs_20!I30,")")</f>
        <v>( : )</v>
      </c>
      <c r="K56" s="54"/>
      <c r="L56" s="59"/>
    </row>
    <row r="57" spans="1:12" ht="15" customHeight="1">
      <c r="A57" s="190"/>
      <c r="B57" s="54"/>
      <c r="C57" s="39"/>
      <c r="D57" s="148"/>
      <c r="E57" s="39"/>
      <c r="F57" s="37"/>
      <c r="G57" s="40"/>
      <c r="H57" s="61"/>
      <c r="I57" s="55"/>
      <c r="J57" s="53"/>
      <c r="K57" s="40"/>
      <c r="L57" s="59"/>
    </row>
    <row r="58" spans="1:12" ht="15" customHeight="1">
      <c r="A58" s="190"/>
      <c r="B58" s="39"/>
      <c r="C58" s="39"/>
      <c r="D58" s="44">
        <v>32</v>
      </c>
      <c r="E58" s="56" t="str">
        <f>CONCATENATE(Matchs_20!D47)</f>
        <v>Vainqueur Match 32</v>
      </c>
      <c r="F58" s="161">
        <v>46</v>
      </c>
      <c r="G58" s="49" t="str">
        <f>CONCATENATE(Matchs_20!F47)</f>
        <v>Vainqueur Match 40</v>
      </c>
      <c r="H58" s="50">
        <v>40</v>
      </c>
      <c r="I58" s="55"/>
      <c r="J58" s="55"/>
      <c r="K58" s="40"/>
      <c r="L58" s="62"/>
    </row>
    <row r="59" spans="1:12" ht="15" customHeight="1">
      <c r="A59" s="190"/>
      <c r="B59" s="39"/>
      <c r="C59" s="39"/>
      <c r="D59" s="171" t="str">
        <f>CONCATENATE("(",Matchs_20!G33," : ",Matchs_20!I33,")")</f>
        <v>( : )</v>
      </c>
      <c r="E59" s="54"/>
      <c r="F59" s="183" t="str">
        <f>CONCATENATE("(",Matchs_20!G47," : ",Matchs_20!I47,")")</f>
        <v>( : )</v>
      </c>
      <c r="G59" s="42"/>
      <c r="H59" s="184" t="str">
        <f>CONCATENATE("(",Matchs_20!G41," : ",Matchs_20!I41,")")</f>
        <v>( : )</v>
      </c>
      <c r="I59" s="55"/>
      <c r="J59" s="56" t="str">
        <f>CONCATENATE(Matchs_20!F30)</f>
        <v>Perdant Match 20</v>
      </c>
      <c r="K59" s="40"/>
      <c r="L59" s="41"/>
    </row>
    <row r="60" spans="1:12" ht="15" customHeight="1">
      <c r="A60" s="190"/>
      <c r="B60" s="38" t="str">
        <f>CONCATENATE(Matchs_20!D9)</f>
        <v>Rang 7</v>
      </c>
      <c r="C60" s="39"/>
      <c r="D60" s="48"/>
      <c r="E60" s="39"/>
      <c r="F60" s="65"/>
      <c r="G60" s="40"/>
      <c r="H60" s="53"/>
      <c r="I60" s="55"/>
      <c r="J60" s="54"/>
      <c r="K60" s="40"/>
      <c r="L60" s="41"/>
    </row>
    <row r="61" spans="1:12" ht="15" customHeight="1">
      <c r="A61" s="190"/>
      <c r="B61" s="42"/>
      <c r="C61" s="39"/>
      <c r="D61" s="48"/>
      <c r="E61" s="39"/>
      <c r="F61" s="149" t="s">
        <v>17</v>
      </c>
      <c r="G61" s="40"/>
      <c r="H61" s="55"/>
      <c r="I61" s="55"/>
      <c r="J61" s="40"/>
      <c r="K61" s="40"/>
      <c r="L61" s="37"/>
    </row>
    <row r="62" spans="1:12" ht="15" customHeight="1">
      <c r="A62" s="57"/>
      <c r="B62" s="44">
        <v>8</v>
      </c>
      <c r="C62" s="45" t="str">
        <f>CONCATENATE(Matchs_20!D21)</f>
        <v>Vainqueur Match 8</v>
      </c>
      <c r="D62" s="48"/>
      <c r="E62" s="39"/>
      <c r="F62" s="40"/>
      <c r="G62" s="40"/>
      <c r="H62" s="55"/>
      <c r="I62" s="55"/>
      <c r="J62" s="40"/>
      <c r="K62" s="40"/>
      <c r="L62" s="59"/>
    </row>
    <row r="63" spans="1:12" ht="15" customHeight="1">
      <c r="A63" s="57"/>
      <c r="B63" s="171" t="str">
        <f>CONCATENATE("(",Matchs_20!G9," : ",Matchs_20!I9,")")</f>
        <v>( : )</v>
      </c>
      <c r="C63" s="42"/>
      <c r="D63" s="48"/>
      <c r="E63" s="39"/>
      <c r="F63" s="40"/>
      <c r="G63" s="40"/>
      <c r="H63" s="63" t="str">
        <f>CONCATENATE(Matchs_20!F41)</f>
        <v>Vainqueur Match 36</v>
      </c>
      <c r="I63" s="50">
        <v>36</v>
      </c>
      <c r="J63" s="40"/>
      <c r="K63" s="45" t="str">
        <f>CONCATENATE(Matchs_20!D25)</f>
        <v>Perdant Match 5</v>
      </c>
      <c r="L63" s="59"/>
    </row>
    <row r="64" spans="1:12" ht="15" customHeight="1">
      <c r="A64" s="57"/>
      <c r="B64" s="60" t="str">
        <f>CONCATENATE(Matchs_20!F9)</f>
        <v>Rang 10</v>
      </c>
      <c r="C64" s="48"/>
      <c r="D64" s="48"/>
      <c r="E64" s="39"/>
      <c r="F64" s="40"/>
      <c r="G64" s="40"/>
      <c r="H64" s="42"/>
      <c r="I64" s="184" t="str">
        <f>CONCATENATE("(",Matchs_20!G37," : ",Matchs_20!I37,")")</f>
        <v>( : )</v>
      </c>
      <c r="J64" s="40"/>
      <c r="K64" s="46"/>
      <c r="L64" s="59"/>
    </row>
    <row r="65" spans="1:12" ht="15" customHeight="1">
      <c r="A65" s="57"/>
      <c r="B65" s="54"/>
      <c r="C65" s="48"/>
      <c r="D65" s="48"/>
      <c r="E65" s="39"/>
      <c r="F65" s="40"/>
      <c r="G65" s="40"/>
      <c r="H65" s="40"/>
      <c r="I65" s="53"/>
      <c r="J65" s="40"/>
      <c r="K65" s="55"/>
      <c r="L65" s="59"/>
    </row>
    <row r="66" spans="1:12" ht="15" customHeight="1">
      <c r="A66" s="38" t="str">
        <f>CONCATENATE(Matchs_20!D5)</f>
        <v>Rang 15</v>
      </c>
      <c r="B66" s="39"/>
      <c r="C66" s="44">
        <v>20</v>
      </c>
      <c r="D66" s="51" t="str">
        <f>CONCATENATE(Matchs_20!F33)</f>
        <v>Vainqueur Match 20</v>
      </c>
      <c r="E66" s="39"/>
      <c r="F66" s="40"/>
      <c r="G66" s="40"/>
      <c r="H66" s="40"/>
      <c r="I66" s="55"/>
      <c r="J66" s="40"/>
      <c r="K66" s="55"/>
      <c r="L66" s="62"/>
    </row>
    <row r="67" spans="1:12" ht="15" customHeight="1">
      <c r="A67" s="191"/>
      <c r="B67" s="39"/>
      <c r="C67" s="171" t="str">
        <f>CONCATENATE("(",Matchs_20!G21," : ",Matchs_20!I21,")")</f>
        <v>( : )</v>
      </c>
      <c r="D67" s="54"/>
      <c r="E67" s="39"/>
      <c r="F67" s="40"/>
      <c r="G67" s="40"/>
      <c r="H67" s="40"/>
      <c r="I67" s="55"/>
      <c r="J67" s="49" t="str">
        <f>CONCATENATE(Matchs_20!D31)</f>
        <v>Vainqueur Match 24</v>
      </c>
      <c r="K67" s="50">
        <v>24</v>
      </c>
      <c r="L67" s="41"/>
    </row>
    <row r="68" spans="1:12" ht="15" customHeight="1">
      <c r="A68" s="192">
        <v>4</v>
      </c>
      <c r="B68" s="57" t="str">
        <f>CONCATENATE(Matchs_20!D13)</f>
        <v>Vainqueur Match 4</v>
      </c>
      <c r="C68" s="48"/>
      <c r="D68" s="39"/>
      <c r="E68" s="40"/>
      <c r="F68" s="40"/>
      <c r="G68" s="40"/>
      <c r="H68" s="40"/>
      <c r="I68" s="55"/>
      <c r="J68" s="52"/>
      <c r="K68" s="184" t="str">
        <f>CONCATENATE("(",Matchs_20!G25," : ",Matchs_20!I25,")")</f>
        <v>( : )</v>
      </c>
      <c r="L68" s="41"/>
    </row>
    <row r="69" spans="1:12" ht="15" customHeight="1">
      <c r="A69" s="193" t="str">
        <f>CONCATENATE("(",Matchs_20!G5," : ",Matchs_20!I5,")")</f>
        <v>( : )</v>
      </c>
      <c r="B69" s="42"/>
      <c r="C69" s="48"/>
      <c r="D69" s="39"/>
      <c r="E69" s="40"/>
      <c r="F69" s="40"/>
      <c r="G69" s="40"/>
      <c r="H69" s="40"/>
      <c r="I69" s="55"/>
      <c r="J69" s="55"/>
      <c r="K69" s="53"/>
      <c r="L69" s="38" t="str">
        <f>CONCATENATE(Matchs_20!D14)</f>
        <v>Perdant Match 4</v>
      </c>
    </row>
    <row r="70" spans="1:12" ht="15" customHeight="1">
      <c r="A70" s="60" t="str">
        <f>CONCATENATE(Matchs_20!F5)</f>
        <v>Rang 18</v>
      </c>
      <c r="B70" s="44">
        <v>12</v>
      </c>
      <c r="C70" s="51" t="str">
        <f>CONCATENATE(Matchs_20!F21)</f>
        <v>Vainqueur Match 12</v>
      </c>
      <c r="D70" s="39"/>
      <c r="E70" s="40"/>
      <c r="F70" s="40"/>
      <c r="G70" s="40"/>
      <c r="H70" s="40"/>
      <c r="I70" s="55"/>
      <c r="J70" s="61"/>
      <c r="K70" s="55"/>
      <c r="L70" s="46"/>
    </row>
    <row r="71" spans="1:12" ht="15" customHeight="1">
      <c r="A71" s="38"/>
      <c r="B71" s="171" t="str">
        <f>CONCATENATE("(",Matchs_20!G13," : ",Matchs_20!I13,")")</f>
        <v>( : )</v>
      </c>
      <c r="C71" s="54"/>
      <c r="D71" s="39"/>
      <c r="E71" s="40"/>
      <c r="F71" s="40"/>
      <c r="G71" s="40"/>
      <c r="H71" s="40"/>
      <c r="I71" s="63" t="str">
        <f>CONCATENATE(Matchs_20!F37)</f>
        <v>Vainqueur Match 30</v>
      </c>
      <c r="J71" s="50">
        <v>30</v>
      </c>
      <c r="K71" s="63" t="str">
        <f>CONCATENATE(Matchs_20!F25)</f>
        <v>Vainqueur Match 13</v>
      </c>
      <c r="L71" s="50">
        <v>13</v>
      </c>
    </row>
    <row r="72" spans="1:12" ht="15" customHeight="1">
      <c r="A72" s="190"/>
      <c r="B72" s="60" t="str">
        <f>CONCATENATE(Matchs_20!F13)</f>
        <v>Rang 2</v>
      </c>
      <c r="C72" s="39"/>
      <c r="D72" s="39"/>
      <c r="E72" s="40"/>
      <c r="F72" s="40"/>
      <c r="G72" s="40"/>
      <c r="H72" s="40"/>
      <c r="I72" s="42"/>
      <c r="J72" s="175" t="str">
        <f>CONCATENATE("(",Matchs_20!G31," : ",Matchs_20!I31,")")</f>
        <v>( : )</v>
      </c>
      <c r="K72" s="42"/>
      <c r="L72" s="185" t="str">
        <f>CONCATENATE("(",Matchs_20!G14," : ",Matchs_20!I14,")")</f>
        <v>( : )</v>
      </c>
    </row>
    <row r="73" spans="1:12" ht="15" customHeight="1">
      <c r="A73" s="190"/>
      <c r="B73" s="54"/>
      <c r="C73" s="39"/>
      <c r="D73" s="39"/>
      <c r="E73" s="40"/>
      <c r="F73" s="40"/>
      <c r="G73" s="40"/>
      <c r="H73" s="40"/>
      <c r="I73" s="40"/>
      <c r="J73" s="53"/>
      <c r="K73" s="40"/>
      <c r="L73" s="56" t="str">
        <f>CONCATENATE(Matchs_20!F14)</f>
        <v>Perdant Match 9</v>
      </c>
    </row>
    <row r="74" spans="1:12" ht="15" customHeight="1">
      <c r="A74" s="190"/>
      <c r="B74" s="39"/>
      <c r="C74" s="39"/>
      <c r="D74" s="39"/>
      <c r="E74" s="40"/>
      <c r="F74" s="40"/>
      <c r="G74" s="40"/>
      <c r="H74" s="40"/>
      <c r="I74" s="40"/>
      <c r="J74" s="55"/>
      <c r="K74" s="40"/>
      <c r="L74" s="54"/>
    </row>
    <row r="75" spans="1:12" ht="15" customHeight="1">
      <c r="A75" s="38"/>
      <c r="B75" s="40"/>
      <c r="C75" s="40"/>
      <c r="D75" s="40"/>
      <c r="E75" s="40"/>
      <c r="F75" s="40"/>
      <c r="G75" s="40"/>
      <c r="H75" s="40"/>
      <c r="I75" s="40"/>
      <c r="J75" s="56" t="str">
        <f>CONCATENATE(Matchs_20!F31)</f>
        <v>Perdant Match 19</v>
      </c>
      <c r="K75" s="40"/>
      <c r="L75" s="41"/>
    </row>
    <row r="76" spans="1:12" ht="15" customHeight="1">
      <c r="A76" s="19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5" customHeight="1">
      <c r="A77" s="19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ht="15" customHeight="1">
      <c r="A78" s="190"/>
      <c r="B78" s="37"/>
      <c r="C78" s="37"/>
      <c r="D78" s="37"/>
      <c r="E78" s="202" t="s">
        <v>51</v>
      </c>
      <c r="F78" s="202"/>
      <c r="G78" s="202"/>
      <c r="H78" s="202"/>
      <c r="I78" s="203"/>
      <c r="J78" s="37"/>
      <c r="K78" s="37"/>
      <c r="L78" s="37"/>
    </row>
    <row r="79" spans="1:12" ht="15" customHeight="1">
      <c r="A79" s="190"/>
      <c r="B79" s="37"/>
      <c r="C79" s="37"/>
      <c r="D79" s="37"/>
      <c r="E79" s="202"/>
      <c r="F79" s="202"/>
      <c r="G79" s="202"/>
      <c r="H79" s="202"/>
      <c r="I79" s="203"/>
      <c r="J79" s="37"/>
      <c r="K79" s="37"/>
      <c r="L79" s="37"/>
    </row>
    <row r="80" spans="1:12" ht="15" customHeight="1">
      <c r="A80" s="190"/>
      <c r="B80" s="37"/>
      <c r="C80" s="37"/>
      <c r="D80" s="37"/>
      <c r="E80" s="203"/>
      <c r="F80" s="203"/>
      <c r="G80" s="203"/>
      <c r="H80" s="203"/>
      <c r="I80" s="203"/>
      <c r="J80" s="37"/>
      <c r="K80" s="37"/>
      <c r="L80" s="37"/>
    </row>
    <row r="81" spans="1:12" ht="15" customHeight="1">
      <c r="A81" s="19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5" customHeight="1">
      <c r="A82" s="45" t="str">
        <f>CONCATENATE(Matchs_20!D26)</f>
        <v>Perdant Match 16</v>
      </c>
      <c r="B82" s="45"/>
      <c r="C82" s="182" t="str">
        <f>CONCATENATE("(",Matchs_20!G26," : ",Matchs_20!I26,")")</f>
        <v>( : )</v>
      </c>
      <c r="D82" s="37"/>
      <c r="E82" s="39" t="str">
        <f>CONCATENATE(Matchs_20!F26)</f>
        <v>Perdant Match 15</v>
      </c>
      <c r="F82" s="37"/>
      <c r="G82" s="45" t="str">
        <f>CONCATENATE(Matchs_20!D38)</f>
        <v>Perdant Match 27</v>
      </c>
      <c r="H82" s="45"/>
      <c r="I82" s="182" t="str">
        <f>CONCATENATE("(",Matchs_20!G38," : ",Matchs_20!I38,")")</f>
        <v>( : )</v>
      </c>
      <c r="J82" s="37"/>
      <c r="K82" s="39" t="str">
        <f>CONCATENATE(Matchs_20!F38)</f>
        <v>Perdant Match 28</v>
      </c>
      <c r="L82" s="37"/>
    </row>
    <row r="83" spans="1:12" ht="15" customHeight="1">
      <c r="A83" s="194"/>
      <c r="B83" s="163"/>
      <c r="C83" s="151">
        <v>25</v>
      </c>
      <c r="D83" s="164"/>
      <c r="E83" s="47"/>
      <c r="F83" s="37"/>
      <c r="G83" s="162"/>
      <c r="H83" s="163"/>
      <c r="I83" s="151">
        <v>37</v>
      </c>
      <c r="J83" s="164"/>
      <c r="K83" s="47"/>
      <c r="L83" s="37"/>
    </row>
    <row r="84" spans="1:12" ht="15" customHeight="1">
      <c r="A84" s="195"/>
      <c r="B84" s="166"/>
      <c r="C84" s="167"/>
      <c r="D84" s="167"/>
      <c r="E84" s="165"/>
      <c r="F84" s="37"/>
      <c r="G84" s="165"/>
      <c r="H84" s="166"/>
      <c r="I84" s="167"/>
      <c r="J84" s="167"/>
      <c r="K84" s="165"/>
      <c r="L84" s="37"/>
    </row>
    <row r="85" spans="1:12" ht="15" customHeight="1">
      <c r="A85" s="195"/>
      <c r="B85" s="166"/>
      <c r="C85" s="165"/>
      <c r="D85" s="165"/>
      <c r="E85" s="165"/>
      <c r="F85" s="37"/>
      <c r="G85" s="165"/>
      <c r="H85" s="166"/>
      <c r="I85" s="165"/>
      <c r="J85" s="165"/>
      <c r="K85" s="165"/>
      <c r="L85" s="37"/>
    </row>
    <row r="86" spans="1:12" ht="15" customHeight="1">
      <c r="A86" s="195"/>
      <c r="B86" s="165"/>
      <c r="C86" s="167"/>
      <c r="D86" s="167"/>
      <c r="E86" s="165"/>
      <c r="F86" s="37"/>
      <c r="G86" s="165"/>
      <c r="H86" s="165"/>
      <c r="I86" s="167"/>
      <c r="J86" s="167"/>
      <c r="K86" s="165"/>
      <c r="L86" s="37"/>
    </row>
    <row r="87" spans="1:12" ht="15" customHeight="1">
      <c r="A87" s="195"/>
      <c r="B87" s="57" t="str">
        <f>CONCATENATE(Matchs_20!D43)</f>
        <v>Vainqueur Match 25</v>
      </c>
      <c r="C87" s="168"/>
      <c r="D87" s="57" t="str">
        <f>CONCATENATE(Matchs_20!D42)</f>
        <v>Perdant Match 25</v>
      </c>
      <c r="E87" s="37"/>
      <c r="F87" s="37"/>
      <c r="G87" s="165"/>
      <c r="H87" s="57" t="str">
        <f>CONCATENATE(Matchs_20!D49)</f>
        <v>Vainqueur Match 37</v>
      </c>
      <c r="I87" s="168"/>
      <c r="J87" s="57" t="str">
        <f>CONCATENATE(Matchs_20!D48)</f>
        <v>Perdant Match 37</v>
      </c>
      <c r="K87" s="37"/>
      <c r="L87" s="37"/>
    </row>
    <row r="88" spans="1:12" ht="15" customHeight="1">
      <c r="A88" s="195"/>
      <c r="B88" s="169"/>
      <c r="C88" s="40"/>
      <c r="D88" s="170"/>
      <c r="E88" s="37"/>
      <c r="F88" s="37"/>
      <c r="G88" s="165"/>
      <c r="H88" s="169"/>
      <c r="I88" s="40"/>
      <c r="J88" s="170"/>
      <c r="K88" s="37"/>
      <c r="L88" s="37"/>
    </row>
    <row r="89" spans="1:12" ht="15" customHeight="1">
      <c r="A89" s="196"/>
      <c r="B89" s="156" t="s">
        <v>20</v>
      </c>
      <c r="C89" s="153"/>
      <c r="D89" s="157" t="s">
        <v>21</v>
      </c>
      <c r="E89" s="37"/>
      <c r="F89" s="37"/>
      <c r="G89" s="167"/>
      <c r="H89" s="156" t="s">
        <v>22</v>
      </c>
      <c r="I89" s="153"/>
      <c r="J89" s="157" t="s">
        <v>23</v>
      </c>
      <c r="K89" s="37"/>
      <c r="L89" s="37"/>
    </row>
    <row r="90" spans="1:12" ht="15" customHeight="1">
      <c r="A90" s="193"/>
      <c r="B90" s="156"/>
      <c r="C90" s="167"/>
      <c r="D90" s="172"/>
      <c r="E90" s="37"/>
      <c r="F90" s="37"/>
      <c r="G90" s="171"/>
      <c r="H90" s="156"/>
      <c r="I90" s="167"/>
      <c r="J90" s="172"/>
      <c r="K90" s="37"/>
      <c r="L90" s="37"/>
    </row>
    <row r="91" spans="1:12" ht="15" customHeight="1">
      <c r="A91" s="197"/>
      <c r="B91" s="50">
        <v>42</v>
      </c>
      <c r="C91" s="165"/>
      <c r="D91" s="44">
        <v>41</v>
      </c>
      <c r="E91" s="37"/>
      <c r="F91" s="37"/>
      <c r="G91" s="173"/>
      <c r="H91" s="50">
        <v>48</v>
      </c>
      <c r="I91" s="165"/>
      <c r="J91" s="44">
        <v>47</v>
      </c>
      <c r="K91" s="37"/>
      <c r="L91" s="37"/>
    </row>
    <row r="92" spans="1:12" ht="15" customHeight="1">
      <c r="A92" s="197"/>
      <c r="B92" s="174"/>
      <c r="C92" s="175"/>
      <c r="D92" s="176"/>
      <c r="E92" s="37"/>
      <c r="F92" s="37"/>
      <c r="G92" s="173"/>
      <c r="H92" s="174"/>
      <c r="I92" s="175"/>
      <c r="J92" s="176"/>
      <c r="K92" s="37"/>
      <c r="L92" s="37"/>
    </row>
    <row r="93" spans="1:12" ht="15" customHeight="1">
      <c r="A93" s="197"/>
      <c r="B93" s="156" t="str">
        <f>CONCATENATE("(",Matchs_20!G43," : ",Matchs_20!I43,")")</f>
        <v>( : )</v>
      </c>
      <c r="C93" s="167"/>
      <c r="D93" s="157" t="str">
        <f>CONCATENATE("(",Matchs_20!G42," : ",Matchs_20!I42,")")</f>
        <v>( : )</v>
      </c>
      <c r="E93" s="37"/>
      <c r="F93" s="37"/>
      <c r="G93" s="173"/>
      <c r="H93" s="156" t="str">
        <f>CONCATENATE("(",Matchs_20!G49," : ",Matchs_20!I49,")")</f>
        <v>( : )</v>
      </c>
      <c r="I93" s="167"/>
      <c r="J93" s="157" t="str">
        <f>CONCATENATE("(",Matchs_20!G48," : ",Matchs_20!I48,")")</f>
        <v>( : )</v>
      </c>
      <c r="K93" s="37"/>
      <c r="L93" s="37"/>
    </row>
    <row r="94" spans="1:12" ht="15" customHeight="1">
      <c r="A94" s="195"/>
      <c r="B94" s="177"/>
      <c r="C94" s="40"/>
      <c r="D94" s="172"/>
      <c r="E94" s="37"/>
      <c r="F94" s="37"/>
      <c r="G94" s="166"/>
      <c r="H94" s="177"/>
      <c r="I94" s="40"/>
      <c r="J94" s="172"/>
      <c r="K94" s="37"/>
      <c r="L94" s="37"/>
    </row>
    <row r="95" spans="1:12" ht="15" customHeight="1">
      <c r="A95" s="195"/>
      <c r="B95" s="56" t="str">
        <f>CONCATENATE(Matchs_20!F43)</f>
        <v>Vainqueur Match 26</v>
      </c>
      <c r="C95" s="168"/>
      <c r="D95" s="60" t="str">
        <f>CONCATENATE(Matchs_20!F42)</f>
        <v>Perdant Match 26</v>
      </c>
      <c r="E95" s="37"/>
      <c r="F95" s="37"/>
      <c r="G95" s="165"/>
      <c r="H95" s="56" t="str">
        <f>CONCATENATE(Matchs_20!F49)</f>
        <v>Vainqueur Match 38</v>
      </c>
      <c r="I95" s="168"/>
      <c r="J95" s="60" t="str">
        <f>CONCATENATE(Matchs_20!F48)</f>
        <v>Perdant Match 38</v>
      </c>
      <c r="K95" s="37"/>
      <c r="L95" s="37"/>
    </row>
    <row r="96" spans="1:12" ht="15" customHeight="1">
      <c r="A96" s="195"/>
      <c r="B96" s="168"/>
      <c r="C96" s="167"/>
      <c r="D96" s="168"/>
      <c r="E96" s="37"/>
      <c r="F96" s="37"/>
      <c r="G96" s="165"/>
      <c r="H96" s="168"/>
      <c r="I96" s="167"/>
      <c r="J96" s="168"/>
      <c r="K96" s="37"/>
      <c r="L96" s="37"/>
    </row>
    <row r="97" spans="1:12" ht="15" customHeight="1">
      <c r="A97" s="195"/>
      <c r="B97" s="167"/>
      <c r="C97" s="167"/>
      <c r="D97" s="167"/>
      <c r="E97" s="167"/>
      <c r="F97" s="37"/>
      <c r="G97" s="165"/>
      <c r="H97" s="167"/>
      <c r="I97" s="167"/>
      <c r="J97" s="167"/>
      <c r="K97" s="167"/>
      <c r="L97" s="37"/>
    </row>
    <row r="98" spans="1:12" ht="15" customHeight="1">
      <c r="A98" s="195"/>
      <c r="B98" s="167"/>
      <c r="C98" s="167"/>
      <c r="D98" s="167"/>
      <c r="E98" s="167"/>
      <c r="F98" s="37"/>
      <c r="G98" s="165"/>
      <c r="H98" s="167"/>
      <c r="I98" s="167"/>
      <c r="J98" s="167"/>
      <c r="K98" s="167"/>
      <c r="L98" s="37"/>
    </row>
    <row r="99" spans="1:12" ht="15" customHeight="1">
      <c r="A99" s="195"/>
      <c r="B99" s="166"/>
      <c r="C99" s="178"/>
      <c r="D99" s="153"/>
      <c r="E99" s="165"/>
      <c r="F99" s="37"/>
      <c r="G99" s="165"/>
      <c r="H99" s="166"/>
      <c r="I99" s="178"/>
      <c r="J99" s="153"/>
      <c r="K99" s="165"/>
      <c r="L99" s="37"/>
    </row>
    <row r="100" spans="1:12" ht="15" customHeight="1">
      <c r="A100" s="56" t="str">
        <f>CONCATENATE(Matchs_20!D27)</f>
        <v>Perdant Match 14</v>
      </c>
      <c r="B100" s="60"/>
      <c r="C100" s="161">
        <v>26</v>
      </c>
      <c r="D100" s="179"/>
      <c r="E100" s="49" t="str">
        <f>CONCATENATE(Matchs_20!F27)</f>
        <v>Perdant Match 13</v>
      </c>
      <c r="F100" s="37"/>
      <c r="G100" s="56" t="str">
        <f>CONCATENATE(Matchs_20!D39)</f>
        <v>Perdant Match 29</v>
      </c>
      <c r="H100" s="60"/>
      <c r="I100" s="161">
        <v>38</v>
      </c>
      <c r="J100" s="179"/>
      <c r="K100" s="49" t="str">
        <f>CONCATENATE(Matchs_20!F39)</f>
        <v>Perdant Match 30</v>
      </c>
      <c r="L100" s="37"/>
    </row>
    <row r="101" spans="1:12" ht="15" customHeight="1">
      <c r="A101" s="190"/>
      <c r="B101" s="37"/>
      <c r="C101" s="182" t="str">
        <f>CONCATENATE("(",Matchs_20!G27," : ",Matchs_20!I27,")")</f>
        <v>( : )</v>
      </c>
      <c r="D101" s="37"/>
      <c r="E101" s="37"/>
      <c r="F101" s="37"/>
      <c r="G101" s="37"/>
      <c r="H101" s="37"/>
      <c r="I101" s="182" t="str">
        <f>CONCATENATE("(",Matchs_20!G39," : ",Matchs_20!I39,")")</f>
        <v>( : )</v>
      </c>
      <c r="J101" s="37"/>
      <c r="K101" s="37"/>
      <c r="L101" s="37"/>
    </row>
    <row r="102" spans="6:12" ht="15" customHeight="1">
      <c r="F102" s="37"/>
      <c r="J102" s="180"/>
      <c r="K102" s="204" t="s">
        <v>24</v>
      </c>
      <c r="L102" s="205"/>
    </row>
    <row r="103" spans="1:12" ht="15" customHeight="1">
      <c r="A103" s="45" t="str">
        <f>CONCATENATE(Matchs_20!D34)</f>
        <v>Perdant Match 21</v>
      </c>
      <c r="B103" s="45"/>
      <c r="C103" s="182" t="str">
        <f>CONCATENATE("(",Matchs_20!G34," : ",Matchs_20!I34,")")</f>
        <v>( : )</v>
      </c>
      <c r="D103" s="37"/>
      <c r="E103" s="39" t="str">
        <f>CONCATENATE(Matchs_20!F34)</f>
        <v>Perdant Match 22</v>
      </c>
      <c r="F103" s="37"/>
      <c r="G103" s="57" t="str">
        <f>CONCATENATE(Matchs_20!D50)</f>
        <v>Perdant Match 35</v>
      </c>
      <c r="H103" s="37"/>
      <c r="I103" s="57" t="str">
        <f>CONCATENATE(Matchs_20!D51)</f>
        <v>Perdant Match 39</v>
      </c>
      <c r="J103" s="180">
        <v>1</v>
      </c>
      <c r="K103" s="198" t="str">
        <f>CONCATENATE('Classement Final_20'!B2)</f>
        <v>Place 1</v>
      </c>
      <c r="L103" s="199"/>
    </row>
    <row r="104" spans="1:12" ht="15" customHeight="1">
      <c r="A104" s="194"/>
      <c r="B104" s="163"/>
      <c r="C104" s="151">
        <v>33</v>
      </c>
      <c r="D104" s="164"/>
      <c r="E104" s="47"/>
      <c r="F104" s="37"/>
      <c r="G104" s="155"/>
      <c r="H104" s="37"/>
      <c r="I104" s="155"/>
      <c r="J104" s="180">
        <v>2</v>
      </c>
      <c r="K104" s="198" t="str">
        <f>CONCATENATE('Classement Final_20'!B3)</f>
        <v>Place 2</v>
      </c>
      <c r="L104" s="199"/>
    </row>
    <row r="105" spans="1:12" ht="15" customHeight="1">
      <c r="A105" s="195"/>
      <c r="B105" s="166"/>
      <c r="C105" s="167"/>
      <c r="D105" s="167"/>
      <c r="E105" s="165"/>
      <c r="F105" s="37"/>
      <c r="G105" s="157" t="s">
        <v>25</v>
      </c>
      <c r="H105" s="37"/>
      <c r="I105" s="157" t="s">
        <v>26</v>
      </c>
      <c r="J105" s="180">
        <v>3</v>
      </c>
      <c r="K105" s="198" t="str">
        <f>CONCATENATE('Classement Final_20'!B4)</f>
        <v>Place 3</v>
      </c>
      <c r="L105" s="199"/>
    </row>
    <row r="106" spans="1:12" ht="15" customHeight="1">
      <c r="A106" s="195"/>
      <c r="B106" s="166"/>
      <c r="C106" s="165"/>
      <c r="D106" s="165"/>
      <c r="E106" s="165"/>
      <c r="F106" s="37"/>
      <c r="G106" s="159"/>
      <c r="H106" s="37"/>
      <c r="I106" s="159"/>
      <c r="J106" s="180">
        <v>4</v>
      </c>
      <c r="K106" s="198" t="str">
        <f>CONCATENATE('Classement Final_20'!B5)</f>
        <v>Place 4</v>
      </c>
      <c r="L106" s="199"/>
    </row>
    <row r="107" spans="1:12" ht="15" customHeight="1">
      <c r="A107" s="195"/>
      <c r="B107" s="165"/>
      <c r="C107" s="167"/>
      <c r="D107" s="167"/>
      <c r="E107" s="165"/>
      <c r="F107" s="37"/>
      <c r="G107" s="44">
        <v>49</v>
      </c>
      <c r="H107" s="37"/>
      <c r="I107" s="44">
        <v>50</v>
      </c>
      <c r="J107" s="180">
        <v>5</v>
      </c>
      <c r="K107" s="198" t="str">
        <f>CONCATENATE('Classement Final_20'!B6)</f>
        <v>Place 5</v>
      </c>
      <c r="L107" s="199"/>
    </row>
    <row r="108" spans="1:12" ht="15" customHeight="1">
      <c r="A108" s="195"/>
      <c r="B108" s="57" t="str">
        <f>CONCATENATE(Matchs_20!D45)</f>
        <v>Vainqueur Match 33</v>
      </c>
      <c r="C108" s="168"/>
      <c r="D108" s="57" t="str">
        <f>CONCATENATE(Matchs_20!D44)</f>
        <v>Perdant Match 33</v>
      </c>
      <c r="E108" s="37"/>
      <c r="F108" s="37"/>
      <c r="G108" s="159"/>
      <c r="H108" s="37"/>
      <c r="I108" s="159"/>
      <c r="J108" s="180">
        <v>6</v>
      </c>
      <c r="K108" s="198" t="str">
        <f>CONCATENATE('Classement Final_20'!B7)</f>
        <v>Place 6</v>
      </c>
      <c r="L108" s="199"/>
    </row>
    <row r="109" spans="1:12" ht="15" customHeight="1">
      <c r="A109" s="195"/>
      <c r="B109" s="169"/>
      <c r="C109" s="40"/>
      <c r="D109" s="170"/>
      <c r="E109" s="37"/>
      <c r="F109" s="37"/>
      <c r="G109" s="157" t="str">
        <f>CONCATENATE("(",Matchs_20!G50," : ",Matchs_20!I50,")")</f>
        <v>( : )</v>
      </c>
      <c r="H109" s="37"/>
      <c r="I109" s="157" t="str">
        <f>CONCATENATE("(",Matchs_20!G51," : ",Matchs_20!I51,")")</f>
        <v>( : )</v>
      </c>
      <c r="J109" s="180">
        <v>7</v>
      </c>
      <c r="K109" s="198" t="str">
        <f>CONCATENATE('Classement Final_20'!B8)</f>
        <v>Place 7</v>
      </c>
      <c r="L109" s="199"/>
    </row>
    <row r="110" spans="1:12" ht="15" customHeight="1">
      <c r="A110" s="196"/>
      <c r="B110" s="156" t="s">
        <v>27</v>
      </c>
      <c r="C110" s="153"/>
      <c r="D110" s="157" t="s">
        <v>28</v>
      </c>
      <c r="E110" s="37"/>
      <c r="F110" s="37"/>
      <c r="G110" s="160"/>
      <c r="H110" s="37"/>
      <c r="I110" s="160"/>
      <c r="J110" s="180">
        <v>8</v>
      </c>
      <c r="K110" s="198" t="str">
        <f>CONCATENATE('Classement Final_20'!B9)</f>
        <v>Place 8</v>
      </c>
      <c r="L110" s="199"/>
    </row>
    <row r="111" spans="1:12" ht="15" customHeight="1">
      <c r="A111" s="193"/>
      <c r="B111" s="156"/>
      <c r="C111" s="167"/>
      <c r="D111" s="172"/>
      <c r="E111" s="37"/>
      <c r="F111" s="37"/>
      <c r="G111" s="60" t="str">
        <f>CONCATENATE(Matchs_20!F50)</f>
        <v>Perdant Match 36</v>
      </c>
      <c r="H111" s="37"/>
      <c r="I111" s="60" t="str">
        <f>CONCATENATE(Matchs_20!F51)</f>
        <v>Perdant Match 40</v>
      </c>
      <c r="J111" s="180">
        <v>9</v>
      </c>
      <c r="K111" s="198" t="str">
        <f>CONCATENATE('Classement Final_20'!B10)</f>
        <v>Place 9</v>
      </c>
      <c r="L111" s="199"/>
    </row>
    <row r="112" spans="1:12" ht="15" customHeight="1">
      <c r="A112" s="197"/>
      <c r="B112" s="50">
        <v>44</v>
      </c>
      <c r="C112" s="165"/>
      <c r="D112" s="44">
        <v>43</v>
      </c>
      <c r="E112" s="37"/>
      <c r="F112" s="37"/>
      <c r="G112" s="37"/>
      <c r="H112" s="37"/>
      <c r="I112" s="37"/>
      <c r="J112" s="180">
        <v>10</v>
      </c>
      <c r="K112" s="198" t="str">
        <f>CONCATENATE('Classement Final_20'!B11)</f>
        <v>Place 10</v>
      </c>
      <c r="L112" s="199"/>
    </row>
    <row r="113" spans="1:12" ht="15" customHeight="1">
      <c r="A113" s="197"/>
      <c r="B113" s="174"/>
      <c r="C113" s="175"/>
      <c r="D113" s="176"/>
      <c r="E113" s="37"/>
      <c r="F113" s="37"/>
      <c r="G113" s="37"/>
      <c r="H113" s="37"/>
      <c r="I113" s="37"/>
      <c r="J113" s="180">
        <v>11</v>
      </c>
      <c r="K113" s="198" t="str">
        <f>CONCATENATE('Classement Final_20'!B12)</f>
        <v>Place 11</v>
      </c>
      <c r="L113" s="199"/>
    </row>
    <row r="114" spans="1:12" ht="15" customHeight="1">
      <c r="A114" s="197"/>
      <c r="B114" s="156" t="str">
        <f>CONCATENATE("(",Matchs_20!G45," : ",Matchs_20!I45,")")</f>
        <v>( : )</v>
      </c>
      <c r="C114" s="167"/>
      <c r="D114" s="157" t="str">
        <f>CONCATENATE("(",Matchs_20!G44," : ",Matchs_20!I44,")")</f>
        <v>( : )</v>
      </c>
      <c r="E114" s="37"/>
      <c r="F114" s="37"/>
      <c r="G114" s="37"/>
      <c r="H114" s="37"/>
      <c r="I114" s="37"/>
      <c r="J114" s="180">
        <v>12</v>
      </c>
      <c r="K114" s="198" t="str">
        <f>CONCATENATE('Classement Final_20'!B13)</f>
        <v>Place 12</v>
      </c>
      <c r="L114" s="199"/>
    </row>
    <row r="115" spans="1:12" ht="15" customHeight="1">
      <c r="A115" s="195"/>
      <c r="B115" s="177"/>
      <c r="C115" s="40"/>
      <c r="D115" s="172"/>
      <c r="E115" s="37"/>
      <c r="F115" s="37"/>
      <c r="G115" s="37"/>
      <c r="H115" s="37"/>
      <c r="I115" s="37"/>
      <c r="J115" s="180">
        <v>13</v>
      </c>
      <c r="K115" s="198" t="str">
        <f>CONCATENATE('Classement Final_20'!B14)</f>
        <v>Place 13</v>
      </c>
      <c r="L115" s="199"/>
    </row>
    <row r="116" spans="1:12" ht="15" customHeight="1">
      <c r="A116" s="195"/>
      <c r="B116" s="56" t="str">
        <f>CONCATENATE(Matchs_20!F45)</f>
        <v>Vainqueur Match 34</v>
      </c>
      <c r="C116" s="168"/>
      <c r="D116" s="60" t="str">
        <f>CONCATENATE(Matchs_20!F44)</f>
        <v>Perdant Match 34</v>
      </c>
      <c r="E116" s="37"/>
      <c r="F116" s="37"/>
      <c r="G116" s="37"/>
      <c r="H116" s="37"/>
      <c r="I116" s="37"/>
      <c r="J116" s="180">
        <v>14</v>
      </c>
      <c r="K116" s="198" t="str">
        <f>CONCATENATE('Classement Final_20'!B15)</f>
        <v>Place 14</v>
      </c>
      <c r="L116" s="199"/>
    </row>
    <row r="117" spans="1:12" ht="15" customHeight="1">
      <c r="A117" s="195"/>
      <c r="B117" s="168"/>
      <c r="C117" s="167"/>
      <c r="D117" s="168"/>
      <c r="E117" s="37"/>
      <c r="F117" s="37"/>
      <c r="G117" s="37"/>
      <c r="H117" s="37"/>
      <c r="I117" s="37"/>
      <c r="J117" s="180">
        <v>15</v>
      </c>
      <c r="K117" s="198" t="str">
        <f>CONCATENATE('Classement Final_20'!B16)</f>
        <v>Place 15</v>
      </c>
      <c r="L117" s="199"/>
    </row>
    <row r="118" spans="1:12" ht="15" customHeight="1">
      <c r="A118" s="195"/>
      <c r="B118" s="167"/>
      <c r="C118" s="167"/>
      <c r="D118" s="167"/>
      <c r="E118" s="167"/>
      <c r="F118" s="37"/>
      <c r="G118" s="37"/>
      <c r="H118" s="37"/>
      <c r="I118" s="37"/>
      <c r="J118" s="180">
        <v>16</v>
      </c>
      <c r="K118" s="198" t="str">
        <f>CONCATENATE('Classement Final_20'!B17)</f>
        <v>Place 16</v>
      </c>
      <c r="L118" s="199"/>
    </row>
    <row r="119" spans="1:12" ht="15" customHeight="1">
      <c r="A119" s="195"/>
      <c r="B119" s="167"/>
      <c r="C119" s="167"/>
      <c r="D119" s="167"/>
      <c r="E119" s="167"/>
      <c r="F119" s="37"/>
      <c r="G119" s="37"/>
      <c r="H119" s="37"/>
      <c r="I119" s="37"/>
      <c r="J119" s="180">
        <v>17</v>
      </c>
      <c r="K119" s="198" t="str">
        <f>CONCATENATE('Classement Final_20'!B18)</f>
        <v>Place 17</v>
      </c>
      <c r="L119" s="199"/>
    </row>
    <row r="120" spans="1:12" ht="15" customHeight="1">
      <c r="A120" s="195"/>
      <c r="B120" s="166"/>
      <c r="C120" s="178"/>
      <c r="D120" s="153"/>
      <c r="E120" s="165"/>
      <c r="F120" s="37"/>
      <c r="G120" s="37"/>
      <c r="H120" s="37"/>
      <c r="I120" s="37"/>
      <c r="J120" s="180">
        <v>18</v>
      </c>
      <c r="K120" s="198" t="str">
        <f>CONCATENATE('Classement Final_20'!B19)</f>
        <v>Place 18</v>
      </c>
      <c r="L120" s="199"/>
    </row>
    <row r="121" spans="1:12" ht="15" customHeight="1">
      <c r="A121" s="56" t="str">
        <f>CONCATENATE(Matchs_20!D35)</f>
        <v>Perdant Match 23</v>
      </c>
      <c r="B121" s="60"/>
      <c r="C121" s="161">
        <v>34</v>
      </c>
      <c r="D121" s="179"/>
      <c r="E121" s="49" t="str">
        <f>CONCATENATE(Matchs_20!F35)</f>
        <v>Perdant Match 24</v>
      </c>
      <c r="F121" s="37"/>
      <c r="G121" s="37"/>
      <c r="H121" s="37"/>
      <c r="I121" s="37"/>
      <c r="J121" s="180">
        <v>19</v>
      </c>
      <c r="K121" s="198" t="str">
        <f>CONCATENATE('Classement Final_20'!B20)</f>
        <v>Place 19</v>
      </c>
      <c r="L121" s="199"/>
    </row>
    <row r="122" spans="1:12" ht="15" customHeight="1">
      <c r="A122" s="190"/>
      <c r="B122" s="37"/>
      <c r="C122" s="182" t="str">
        <f>CONCATENATE("(",Matchs_20!G35," : ",Matchs_20!I35,")")</f>
        <v>( : )</v>
      </c>
      <c r="D122" s="37"/>
      <c r="E122" s="37"/>
      <c r="F122" s="37"/>
      <c r="G122" s="37"/>
      <c r="H122" s="37"/>
      <c r="I122" s="37"/>
      <c r="J122" s="180">
        <v>20</v>
      </c>
      <c r="K122" s="206" t="str">
        <f>CONCATENATE('Classement Final_20'!B21)</f>
        <v>Place 20</v>
      </c>
      <c r="L122" s="207"/>
    </row>
    <row r="123" spans="1:12" ht="15" customHeight="1">
      <c r="A123" s="19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5" customHeight="1">
      <c r="A124" s="19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2.75">
      <c r="A125" s="19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2.75">
      <c r="A126" s="19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2.75">
      <c r="A127" s="190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2.75">
      <c r="A128" s="190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2.75">
      <c r="A129" s="19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2.75">
      <c r="A130" s="19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2.75">
      <c r="A131" s="190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2.75">
      <c r="A132" s="190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2.75">
      <c r="A133" s="19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2.75">
      <c r="A134" s="19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2.75">
      <c r="A135" s="190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2.75">
      <c r="A136" s="190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2.75">
      <c r="A137" s="190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2.75">
      <c r="A138" s="19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2.75">
      <c r="A139" s="190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2.75">
      <c r="A140" s="19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2.75">
      <c r="A141" s="190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ht="12.75">
      <c r="A142" s="19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2.75">
      <c r="A143" s="19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2.75">
      <c r="A144" s="19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2.75">
      <c r="A145" s="190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2.75">
      <c r="A146" s="190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2.75">
      <c r="A147" s="19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</sheetData>
  <sheetProtection/>
  <mergeCells count="24">
    <mergeCell ref="K121:L121"/>
    <mergeCell ref="K122:L122"/>
    <mergeCell ref="K115:L115"/>
    <mergeCell ref="K116:L116"/>
    <mergeCell ref="K117:L117"/>
    <mergeCell ref="K118:L118"/>
    <mergeCell ref="K119:L119"/>
    <mergeCell ref="K120:L120"/>
    <mergeCell ref="K107:L107"/>
    <mergeCell ref="K108:L108"/>
    <mergeCell ref="K109:L109"/>
    <mergeCell ref="K110:L110"/>
    <mergeCell ref="K113:L113"/>
    <mergeCell ref="K114:L114"/>
    <mergeCell ref="K111:L111"/>
    <mergeCell ref="K112:L112"/>
    <mergeCell ref="E1:I3"/>
    <mergeCell ref="E38:I40"/>
    <mergeCell ref="E78:I80"/>
    <mergeCell ref="K102:L102"/>
    <mergeCell ref="K103:L103"/>
    <mergeCell ref="K104:L104"/>
    <mergeCell ref="K105:L105"/>
    <mergeCell ref="K106:L106"/>
  </mergeCells>
  <printOptions horizontalCentered="1" verticalCentered="1"/>
  <pageMargins left="0" right="0" top="0" bottom="0" header="0" footer="0"/>
  <pageSetup horizontalDpi="300" verticalDpi="300" orientation="landscape" paperSize="9" scale="85" r:id="rId1"/>
  <rowBreaks count="2" manualBreakCount="2">
    <brk id="37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22" sqref="F22"/>
    </sheetView>
  </sheetViews>
  <sheetFormatPr defaultColWidth="8.7109375" defaultRowHeight="12.75"/>
  <cols>
    <col min="1" max="1" width="3.00390625" style="17" customWidth="1"/>
    <col min="2" max="2" width="19.57421875" style="0" customWidth="1"/>
  </cols>
  <sheetData>
    <row r="1" spans="1:2" ht="39.75" customHeight="1" thickBot="1" thickTop="1">
      <c r="A1" s="208" t="s">
        <v>15</v>
      </c>
      <c r="B1" s="209"/>
    </row>
    <row r="2" spans="1:2" ht="18" customHeight="1" thickTop="1">
      <c r="A2" s="8">
        <v>1</v>
      </c>
      <c r="B2" s="6" t="str">
        <f>IF(Matchs_20!G53=Matchs_20!I53,"Place 1",IF(Matchs_20!G53&gt;Matchs_20!I53,Matchs_20!D53,Matchs_20!F53))</f>
        <v>Place 1</v>
      </c>
    </row>
    <row r="3" spans="1:2" ht="18" customHeight="1">
      <c r="A3" s="8">
        <f>SUM(A2,1)</f>
        <v>2</v>
      </c>
      <c r="B3" s="6" t="str">
        <f>IF(Matchs_20!G53=Matchs_20!I53,"Place 2",IF(Matchs_20!G53&lt;Matchs_20!I53,Matchs_20!D53,Matchs_20!F53))</f>
        <v>Place 2</v>
      </c>
    </row>
    <row r="4" spans="1:2" ht="18" customHeight="1">
      <c r="A4" s="8">
        <f>SUM(A3,1)</f>
        <v>3</v>
      </c>
      <c r="B4" s="6" t="str">
        <f>IF(Matchs_20!G52=Matchs_20!I52,"Place 3",IF(Matchs_20!G52&gt;Matchs_20!I52,Matchs_20!D52,Matchs_20!F52))</f>
        <v>Place 3</v>
      </c>
    </row>
    <row r="5" spans="1:2" ht="18" customHeight="1">
      <c r="A5" s="8">
        <f>SUM(A4,1)</f>
        <v>4</v>
      </c>
      <c r="B5" s="6" t="str">
        <f>IF(Matchs_20!G52=Matchs_20!I52,"Place 4",IF(Matchs_20!G52&lt;Matchs_20!I52,Matchs_20!D52,Matchs_20!F52))</f>
        <v>Place 4</v>
      </c>
    </row>
    <row r="6" spans="1:2" ht="18" customHeight="1">
      <c r="A6" s="8">
        <f>SUM(A5,1)</f>
        <v>5</v>
      </c>
      <c r="B6" s="6" t="str">
        <f>IF(Matchs_20!G51=Matchs_20!I51,"Place 5",IF(Matchs_20!G51&gt;Matchs_20!I51,Matchs_20!D51,Matchs_20!F51))</f>
        <v>Place 5</v>
      </c>
    </row>
    <row r="7" spans="1:2" ht="18" customHeight="1">
      <c r="A7" s="8">
        <v>6</v>
      </c>
      <c r="B7" s="6" t="str">
        <f>IF(Matchs_20!G51=Matchs_20!I51,"Place 6",IF(Matchs_20!G51&lt;Matchs_20!I51,Matchs_20!D51,Matchs_20!F51))</f>
        <v>Place 6</v>
      </c>
    </row>
    <row r="8" spans="1:2" ht="18" customHeight="1">
      <c r="A8" s="8">
        <v>7</v>
      </c>
      <c r="B8" s="6" t="str">
        <f>IF(Matchs_20!G50=Matchs_20!I50,"Place 7",IF(Matchs_20!G50&gt;Matchs_20!I50,Matchs_20!D50,Matchs_20!F50))</f>
        <v>Place 7</v>
      </c>
    </row>
    <row r="9" spans="1:2" ht="18" customHeight="1">
      <c r="A9" s="8">
        <v>8</v>
      </c>
      <c r="B9" s="6" t="str">
        <f>IF(Matchs_20!G50=Matchs_20!I50,"Place 8",IF(Matchs_20!G50&lt;Matchs_20!I50,Matchs_20!D50,Matchs_20!F50))</f>
        <v>Place 8</v>
      </c>
    </row>
    <row r="10" spans="1:2" ht="18" customHeight="1">
      <c r="A10" s="8">
        <v>9</v>
      </c>
      <c r="B10" s="6" t="str">
        <f>IF(Matchs_20!G49=Matchs_20!I49,"Place 9",IF(Matchs_20!G49&gt;Matchs_20!I49,Matchs_20!D49,Matchs_20!F49))</f>
        <v>Place 9</v>
      </c>
    </row>
    <row r="11" spans="1:2" ht="18" customHeight="1">
      <c r="A11" s="8">
        <v>10</v>
      </c>
      <c r="B11" s="6" t="str">
        <f>IF(Matchs_20!G49=Matchs_20!I49,"Place 10",IF(Matchs_20!G49&lt;Matchs_20!I49,Matchs_20!D49,Matchs_20!F49))</f>
        <v>Place 10</v>
      </c>
    </row>
    <row r="12" spans="1:2" ht="18" customHeight="1">
      <c r="A12" s="8">
        <v>11</v>
      </c>
      <c r="B12" s="6" t="str">
        <f>IF(Matchs_20!G48=Matchs_20!I48,"Place 11",IF(Matchs_20!G48&gt;Matchs_20!I48,Matchs_20!D48,Matchs_20!F48))</f>
        <v>Place 11</v>
      </c>
    </row>
    <row r="13" spans="1:2" ht="18" customHeight="1">
      <c r="A13" s="8">
        <v>12</v>
      </c>
      <c r="B13" s="6" t="str">
        <f>IF(Matchs_20!G48=Matchs_20!I48,"Place 12",IF(Matchs_20!G48&lt;Matchs_20!I48,Matchs_20!D48,Matchs_20!F48))</f>
        <v>Place 12</v>
      </c>
    </row>
    <row r="14" spans="1:2" ht="18" customHeight="1">
      <c r="A14" s="8">
        <v>13</v>
      </c>
      <c r="B14" s="6" t="str">
        <f>IF(Matchs_20!G45=Matchs_20!I45,"Place 13",IF(Matchs_20!G45&gt;Matchs_20!I45,Matchs_20!D45,Matchs_20!F45))</f>
        <v>Place 13</v>
      </c>
    </row>
    <row r="15" spans="1:2" ht="18" customHeight="1">
      <c r="A15" s="8">
        <v>14</v>
      </c>
      <c r="B15" s="6" t="str">
        <f>IF(Matchs_20!G45=Matchs_20!I45,"Place 14",IF(Matchs_20!G45&lt;Matchs_20!I45,Matchs_20!D45,Matchs_20!F45))</f>
        <v>Place 14</v>
      </c>
    </row>
    <row r="16" spans="1:2" ht="18" customHeight="1">
      <c r="A16" s="8">
        <v>15</v>
      </c>
      <c r="B16" s="6" t="str">
        <f>IF(Matchs_20!G44=Matchs_20!I44,"Place 15",IF(Matchs_20!G44&gt;Matchs_20!I44,Matchs_20!D44,Matchs_20!F44))</f>
        <v>Place 15</v>
      </c>
    </row>
    <row r="17" spans="1:2" ht="18" customHeight="1">
      <c r="A17" s="8">
        <v>16</v>
      </c>
      <c r="B17" s="6" t="str">
        <f>IF(Matchs_20!G44=Matchs_20!I44,"Place 16",IF(Matchs_20!G44&lt;Matchs_20!I44,Matchs_20!D44,Matchs_20!F44))</f>
        <v>Place 16</v>
      </c>
    </row>
    <row r="18" spans="1:2" ht="18" customHeight="1">
      <c r="A18" s="8">
        <v>17</v>
      </c>
      <c r="B18" s="6" t="str">
        <f>IF(Matchs_20!G43=Matchs_20!I43,"Place 17",IF(Matchs_20!G43&gt;Matchs_20!I43,Matchs_20!D43,Matchs_20!F43))</f>
        <v>Place 17</v>
      </c>
    </row>
    <row r="19" spans="1:2" ht="18" customHeight="1">
      <c r="A19" s="8">
        <v>18</v>
      </c>
      <c r="B19" s="6" t="str">
        <f>IF(Matchs_20!G43=Matchs_20!I43,"Place 18",IF(Matchs_20!G43&lt;Matchs_20!I43,Matchs_20!D43,Matchs_20!F43))</f>
        <v>Place 18</v>
      </c>
    </row>
    <row r="20" spans="1:2" ht="18" customHeight="1">
      <c r="A20" s="8">
        <v>19</v>
      </c>
      <c r="B20" s="6" t="str">
        <f>IF(Matchs_20!G42=Matchs_20!I42,"Place 19",IF(Matchs_20!G42&gt;Matchs_20!I42,Matchs_20!D42,Matchs_20!F42))</f>
        <v>Place 19</v>
      </c>
    </row>
    <row r="21" spans="1:2" ht="18" customHeight="1" thickBot="1">
      <c r="A21" s="9">
        <v>20</v>
      </c>
      <c r="B21" s="10" t="str">
        <f>IF(Matchs_20!G42=Matchs_20!I42,"Place 20",IF(Matchs_20!G42&lt;Matchs_20!I42,Matchs_20!D42,Matchs_20!F42))</f>
        <v>Place 20</v>
      </c>
    </row>
    <row r="22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Florent COUTELLIER</cp:lastModifiedBy>
  <cp:lastPrinted>2012-02-29T12:31:51Z</cp:lastPrinted>
  <dcterms:created xsi:type="dcterms:W3CDTF">2010-07-29T10:32:12Z</dcterms:created>
  <dcterms:modified xsi:type="dcterms:W3CDTF">2023-02-04T17:22:13Z</dcterms:modified>
  <cp:category/>
  <cp:version/>
  <cp:contentType/>
  <cp:contentStatus/>
</cp:coreProperties>
</file>