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390" windowHeight="13575" activeTab="3"/>
  </bookViews>
  <sheets>
    <sheet name="Inscriptions_8" sheetId="1" r:id="rId1"/>
    <sheet name="Matchs_8" sheetId="2" r:id="rId2"/>
    <sheet name="Tableau_8" sheetId="3" r:id="rId3"/>
    <sheet name="Classement Final_8" sheetId="4" r:id="rId4"/>
  </sheets>
  <definedNames>
    <definedName name="fillPlayers_5" localSheetId="0">'Inscriptions_8'!$B$2:$D$15</definedName>
    <definedName name="fillPlayers_6" localSheetId="0">'Inscriptions_8'!$B$2:$D$10</definedName>
    <definedName name="fillPlayers_7" localSheetId="0">'Inscriptions_8'!$B$2:$F$9</definedName>
  </definedNames>
  <calcPr fullCalcOnLoad="1"/>
</workbook>
</file>

<file path=xl/sharedStrings.xml><?xml version="1.0" encoding="utf-8"?>
<sst xmlns="http://schemas.openxmlformats.org/spreadsheetml/2006/main" count="125" uniqueCount="38">
  <si>
    <t>Rang</t>
  </si>
  <si>
    <t>Numéro
Match</t>
  </si>
  <si>
    <t>Tour</t>
  </si>
  <si>
    <t>Terrain</t>
  </si>
  <si>
    <t>Participant 1</t>
  </si>
  <si>
    <t>vs</t>
  </si>
  <si>
    <t>Participant 2</t>
  </si>
  <si>
    <t>Resultat</t>
  </si>
  <si>
    <t>1ère Manche</t>
  </si>
  <si>
    <t>2ème Manche</t>
  </si>
  <si>
    <t>3ème Manche</t>
  </si>
  <si>
    <t>I</t>
  </si>
  <si>
    <t>&lt;-&gt;</t>
  </si>
  <si>
    <t>II</t>
  </si>
  <si>
    <t>III</t>
  </si>
  <si>
    <t>IV</t>
  </si>
  <si>
    <t>DF</t>
  </si>
  <si>
    <t>7/8</t>
  </si>
  <si>
    <t>5/6</t>
  </si>
  <si>
    <t>3/4</t>
  </si>
  <si>
    <t>F</t>
  </si>
  <si>
    <t>Tableau à 8 participants</t>
  </si>
  <si>
    <t>Demi-finale</t>
  </si>
  <si>
    <t>Places 5-6</t>
  </si>
  <si>
    <t>Classement</t>
  </si>
  <si>
    <t>Finale</t>
  </si>
  <si>
    <t>Places 3-4</t>
  </si>
  <si>
    <t>Places 7-8</t>
  </si>
  <si>
    <t>Participant</t>
  </si>
  <si>
    <t>NOM</t>
  </si>
  <si>
    <t xml:space="preserve">PRENOM </t>
  </si>
  <si>
    <t>Etablissement Classe</t>
  </si>
  <si>
    <t>Classement Final</t>
  </si>
  <si>
    <t>N° Licence</t>
  </si>
  <si>
    <t>Durée</t>
  </si>
  <si>
    <t>Heure
début</t>
  </si>
  <si>
    <t>Heure
fin</t>
  </si>
  <si>
    <t>Pointage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</si>
</sst>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8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6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0" fontId="0" fillId="0" borderId="29" xfId="0" applyNumberFormat="1" applyBorder="1" applyAlignment="1">
      <alignment/>
    </xf>
    <xf numFmtId="0" fontId="6" fillId="0" borderId="0" xfId="0" applyNumberFormat="1" applyFont="1" applyAlignment="1">
      <alignment horizontal="left" vertical="center"/>
    </xf>
    <xf numFmtId="0" fontId="7" fillId="35" borderId="29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8" fillId="0" borderId="29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right" vertical="center"/>
    </xf>
    <xf numFmtId="0" fontId="6" fillId="0" borderId="29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6" fillId="0" borderId="32" xfId="0" applyNumberFormat="1" applyFont="1" applyBorder="1" applyAlignment="1">
      <alignment horizontal="right" vertical="center"/>
    </xf>
    <xf numFmtId="0" fontId="10" fillId="0" borderId="29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6" fillId="0" borderId="34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right" vertical="center"/>
    </xf>
    <xf numFmtId="0" fontId="7" fillId="35" borderId="3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6" fillId="0" borderId="35" xfId="0" applyNumberFormat="1" applyFont="1" applyBorder="1" applyAlignment="1">
      <alignment horizontal="left" vertical="center"/>
    </xf>
    <xf numFmtId="0" fontId="7" fillId="35" borderId="3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2" fillId="0" borderId="33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left" vertical="center"/>
    </xf>
    <xf numFmtId="0" fontId="6" fillId="0" borderId="36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11" fillId="0" borderId="33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32" xfId="0" applyNumberFormat="1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center" vertical="center"/>
    </xf>
    <xf numFmtId="0" fontId="7" fillId="35" borderId="37" xfId="0" applyNumberFormat="1" applyFont="1" applyFill="1" applyBorder="1" applyAlignment="1">
      <alignment horizontal="center" vertical="center"/>
    </xf>
    <xf numFmtId="0" fontId="2" fillId="0" borderId="34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2" fillId="33" borderId="38" xfId="0" applyFont="1" applyFill="1" applyBorder="1" applyAlignment="1">
      <alignment horizontal="center" vertical="center" wrapText="1"/>
    </xf>
    <xf numFmtId="0" fontId="0" fillId="36" borderId="34" xfId="0" applyFill="1" applyBorder="1" applyAlignment="1" applyProtection="1">
      <alignment vertical="center"/>
      <protection locked="0"/>
    </xf>
    <xf numFmtId="0" fontId="0" fillId="36" borderId="39" xfId="0" applyFill="1" applyBorder="1" applyAlignment="1" applyProtection="1">
      <alignment vertical="center"/>
      <protection locked="0"/>
    </xf>
    <xf numFmtId="0" fontId="0" fillId="36" borderId="17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3" fillId="37" borderId="15" xfId="0" applyFont="1" applyFill="1" applyBorder="1" applyAlignment="1" applyProtection="1">
      <alignment horizontal="left" vertical="center"/>
      <protection locked="0"/>
    </xf>
    <xf numFmtId="0" fontId="0" fillId="37" borderId="15" xfId="0" applyFill="1" applyBorder="1" applyAlignment="1" applyProtection="1">
      <alignment vertical="center"/>
      <protection locked="0"/>
    </xf>
    <xf numFmtId="0" fontId="0" fillId="37" borderId="17" xfId="0" applyFill="1" applyBorder="1" applyAlignment="1" applyProtection="1">
      <alignment horizontal="left" vertical="center"/>
      <protection locked="0"/>
    </xf>
    <xf numFmtId="0" fontId="0" fillId="37" borderId="17" xfId="0" applyFill="1" applyBorder="1" applyAlignment="1" applyProtection="1">
      <alignment vertical="center"/>
      <protection locked="0"/>
    </xf>
    <xf numFmtId="0" fontId="0" fillId="37" borderId="26" xfId="0" applyFill="1" applyBorder="1" applyAlignment="1" applyProtection="1">
      <alignment horizontal="left" vertical="center"/>
      <protection locked="0"/>
    </xf>
    <xf numFmtId="0" fontId="0" fillId="37" borderId="26" xfId="0" applyFill="1" applyBorder="1" applyAlignment="1" applyProtection="1">
      <alignment vertical="center"/>
      <protection locked="0"/>
    </xf>
    <xf numFmtId="0" fontId="2" fillId="0" borderId="40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64" fontId="47" fillId="37" borderId="48" xfId="0" applyNumberFormat="1" applyFont="1" applyFill="1" applyBorder="1" applyAlignment="1">
      <alignment horizontal="center" vertical="center"/>
    </xf>
    <xf numFmtId="164" fontId="47" fillId="37" borderId="49" xfId="0" applyNumberFormat="1" applyFont="1" applyFill="1" applyBorder="1" applyAlignment="1">
      <alignment horizontal="center" vertical="center"/>
    </xf>
    <xf numFmtId="164" fontId="47" fillId="37" borderId="50" xfId="0" applyNumberFormat="1" applyFont="1" applyFill="1" applyBorder="1" applyAlignment="1">
      <alignment horizontal="center" vertical="center"/>
    </xf>
    <xf numFmtId="164" fontId="47" fillId="37" borderId="18" xfId="0" applyNumberFormat="1" applyFont="1" applyFill="1" applyBorder="1" applyAlignment="1">
      <alignment horizontal="center" vertical="center"/>
    </xf>
    <xf numFmtId="164" fontId="47" fillId="37" borderId="51" xfId="0" applyNumberFormat="1" applyFont="1" applyFill="1" applyBorder="1" applyAlignment="1">
      <alignment horizontal="center" vertical="center"/>
    </xf>
    <xf numFmtId="164" fontId="47" fillId="37" borderId="52" xfId="0" applyNumberFormat="1" applyFont="1" applyFill="1" applyBorder="1" applyAlignment="1">
      <alignment horizontal="center" vertical="center"/>
    </xf>
    <xf numFmtId="164" fontId="47" fillId="37" borderId="53" xfId="0" applyNumberFormat="1" applyFont="1" applyFill="1" applyBorder="1" applyAlignment="1">
      <alignment horizontal="center" vertical="center"/>
    </xf>
    <xf numFmtId="164" fontId="47" fillId="37" borderId="21" xfId="0" applyNumberFormat="1" applyFont="1" applyFill="1" applyBorder="1" applyAlignment="1">
      <alignment horizontal="center" vertical="center"/>
    </xf>
    <xf numFmtId="164" fontId="47" fillId="37" borderId="54" xfId="0" applyNumberFormat="1" applyFont="1" applyFill="1" applyBorder="1" applyAlignment="1">
      <alignment horizontal="center" vertical="center"/>
    </xf>
    <xf numFmtId="164" fontId="47" fillId="37" borderId="55" xfId="0" applyNumberFormat="1" applyFont="1" applyFill="1" applyBorder="1" applyAlignment="1">
      <alignment horizontal="center" vertical="center"/>
    </xf>
    <xf numFmtId="164" fontId="47" fillId="37" borderId="56" xfId="0" applyNumberFormat="1" applyFont="1" applyFill="1" applyBorder="1" applyAlignment="1">
      <alignment horizontal="center" vertical="center"/>
    </xf>
    <xf numFmtId="164" fontId="47" fillId="37" borderId="24" xfId="0" applyNumberFormat="1" applyFont="1" applyFill="1" applyBorder="1" applyAlignment="1">
      <alignment horizontal="center" vertical="center"/>
    </xf>
    <xf numFmtId="164" fontId="47" fillId="37" borderId="57" xfId="0" applyNumberFormat="1" applyFont="1" applyFill="1" applyBorder="1" applyAlignment="1">
      <alignment horizontal="center" vertical="center"/>
    </xf>
    <xf numFmtId="164" fontId="47" fillId="37" borderId="27" xfId="0" applyNumberFormat="1" applyFont="1" applyFill="1" applyBorder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38" borderId="59" xfId="0" applyFill="1" applyBorder="1" applyAlignment="1">
      <alignment horizontal="left" vertical="center"/>
    </xf>
    <xf numFmtId="0" fontId="0" fillId="38" borderId="60" xfId="0" applyFill="1" applyBorder="1" applyAlignment="1">
      <alignment horizontal="left" vertical="center"/>
    </xf>
    <xf numFmtId="0" fontId="0" fillId="38" borderId="61" xfId="0" applyFill="1" applyBorder="1" applyAlignment="1">
      <alignment horizontal="left" vertical="center"/>
    </xf>
    <xf numFmtId="0" fontId="3" fillId="0" borderId="33" xfId="0" applyNumberFormat="1" applyFont="1" applyBorder="1" applyAlignment="1">
      <alignment vertical="center"/>
    </xf>
    <xf numFmtId="0" fontId="3" fillId="0" borderId="29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1" xfId="0" applyNumberFormat="1" applyFont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I24" sqref="I24"/>
    </sheetView>
  </sheetViews>
  <sheetFormatPr defaultColWidth="8.7109375" defaultRowHeight="15"/>
  <cols>
    <col min="1" max="1" width="3.00390625" style="7" customWidth="1"/>
    <col min="2" max="2" width="13.8515625" style="8" customWidth="1"/>
    <col min="3" max="3" width="14.57421875" style="8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1" t="s">
        <v>0</v>
      </c>
      <c r="B1" s="2" t="s">
        <v>29</v>
      </c>
      <c r="C1" s="2" t="s">
        <v>30</v>
      </c>
      <c r="D1" s="3" t="s">
        <v>31</v>
      </c>
      <c r="E1" s="109" t="s">
        <v>33</v>
      </c>
      <c r="F1" s="149" t="s">
        <v>28</v>
      </c>
      <c r="G1" s="150" t="s">
        <v>37</v>
      </c>
    </row>
    <row r="2" spans="1:7" s="5" customFormat="1" ht="18" customHeight="1" thickTop="1">
      <c r="A2" s="4">
        <v>1</v>
      </c>
      <c r="B2" s="114"/>
      <c r="C2" s="114"/>
      <c r="D2" s="115"/>
      <c r="E2" s="110"/>
      <c r="F2" s="106" t="str">
        <f>CONCATENATE(B2," ",C2," (",D2,")")</f>
        <v>  ()</v>
      </c>
      <c r="G2" s="151"/>
    </row>
    <row r="3" spans="1:7" s="5" customFormat="1" ht="18" customHeight="1">
      <c r="A3" s="6">
        <v>2</v>
      </c>
      <c r="B3" s="116"/>
      <c r="C3" s="116"/>
      <c r="D3" s="117"/>
      <c r="E3" s="111"/>
      <c r="F3" s="106" t="str">
        <f aca="true" t="shared" si="0" ref="F3:F9">CONCATENATE(B3," ",C3," (",D3,")")</f>
        <v>  ()</v>
      </c>
      <c r="G3" s="152"/>
    </row>
    <row r="4" spans="1:7" s="5" customFormat="1" ht="18" customHeight="1">
      <c r="A4" s="6">
        <v>3</v>
      </c>
      <c r="B4" s="116"/>
      <c r="C4" s="116"/>
      <c r="D4" s="117"/>
      <c r="E4" s="111"/>
      <c r="F4" s="106" t="str">
        <f t="shared" si="0"/>
        <v>  ()</v>
      </c>
      <c r="G4" s="152"/>
    </row>
    <row r="5" spans="1:7" s="5" customFormat="1" ht="18" customHeight="1">
      <c r="A5" s="6">
        <v>4</v>
      </c>
      <c r="B5" s="116"/>
      <c r="C5" s="116"/>
      <c r="D5" s="117"/>
      <c r="E5" s="111"/>
      <c r="F5" s="106" t="str">
        <f t="shared" si="0"/>
        <v>  ()</v>
      </c>
      <c r="G5" s="152"/>
    </row>
    <row r="6" spans="1:7" s="5" customFormat="1" ht="18" customHeight="1">
      <c r="A6" s="6">
        <v>5</v>
      </c>
      <c r="B6" s="116"/>
      <c r="C6" s="116"/>
      <c r="D6" s="117"/>
      <c r="E6" s="111"/>
      <c r="F6" s="106" t="str">
        <f t="shared" si="0"/>
        <v>  ()</v>
      </c>
      <c r="G6" s="152"/>
    </row>
    <row r="7" spans="1:7" s="5" customFormat="1" ht="18" customHeight="1">
      <c r="A7" s="6">
        <v>6</v>
      </c>
      <c r="B7" s="116"/>
      <c r="C7" s="116"/>
      <c r="D7" s="117"/>
      <c r="E7" s="112"/>
      <c r="F7" s="106" t="str">
        <f t="shared" si="0"/>
        <v>  ()</v>
      </c>
      <c r="G7" s="152"/>
    </row>
    <row r="8" spans="1:7" s="5" customFormat="1" ht="18" customHeight="1">
      <c r="A8" s="6">
        <v>7</v>
      </c>
      <c r="B8" s="116"/>
      <c r="C8" s="116"/>
      <c r="D8" s="117"/>
      <c r="E8" s="112"/>
      <c r="F8" s="106" t="str">
        <f t="shared" si="0"/>
        <v>  ()</v>
      </c>
      <c r="G8" s="152"/>
    </row>
    <row r="9" spans="1:7" s="5" customFormat="1" ht="18" customHeight="1" thickBot="1">
      <c r="A9" s="107">
        <v>8</v>
      </c>
      <c r="B9" s="118"/>
      <c r="C9" s="118"/>
      <c r="D9" s="119"/>
      <c r="E9" s="113"/>
      <c r="F9" s="108" t="str">
        <f t="shared" si="0"/>
        <v>  ()</v>
      </c>
      <c r="G9" s="153"/>
    </row>
    <row r="10" ht="15.75" thickTop="1"/>
  </sheetData>
  <sheetProtection sheet="1"/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E22" sqref="E22"/>
    </sheetView>
  </sheetViews>
  <sheetFormatPr defaultColWidth="9.140625" defaultRowHeight="15"/>
  <cols>
    <col min="1" max="3" width="4.7109375" style="40" customWidth="1"/>
    <col min="4" max="4" width="29.421875" style="40" customWidth="1"/>
    <col min="5" max="5" width="3.57421875" style="40" customWidth="1"/>
    <col min="6" max="6" width="29.421875" style="40" customWidth="1"/>
    <col min="7" max="9" width="3.8515625" style="40" customWidth="1"/>
    <col min="10" max="10" width="6.8515625" style="40" customWidth="1"/>
    <col min="11" max="19" width="3.8515625" style="40" customWidth="1"/>
    <col min="20" max="16384" width="9.140625" style="14" customWidth="1"/>
  </cols>
  <sheetData>
    <row r="1" spans="1:21" ht="39.75" customHeight="1" thickBot="1" thickTop="1">
      <c r="A1" s="9" t="s">
        <v>1</v>
      </c>
      <c r="B1" s="10" t="s">
        <v>2</v>
      </c>
      <c r="C1" s="10" t="s">
        <v>3</v>
      </c>
      <c r="D1" s="11" t="s">
        <v>4</v>
      </c>
      <c r="E1" s="11" t="s">
        <v>5</v>
      </c>
      <c r="F1" s="11" t="s">
        <v>6</v>
      </c>
      <c r="G1" s="12" t="s">
        <v>7</v>
      </c>
      <c r="H1" s="12"/>
      <c r="I1" s="12"/>
      <c r="J1" s="120" t="s">
        <v>34</v>
      </c>
      <c r="K1" s="12" t="s">
        <v>8</v>
      </c>
      <c r="L1" s="12"/>
      <c r="M1" s="12"/>
      <c r="N1" s="12" t="s">
        <v>9</v>
      </c>
      <c r="O1" s="12"/>
      <c r="P1" s="12"/>
      <c r="Q1" s="12" t="s">
        <v>10</v>
      </c>
      <c r="R1" s="12"/>
      <c r="S1" s="13"/>
      <c r="T1" s="127" t="s">
        <v>35</v>
      </c>
      <c r="U1" s="128" t="s">
        <v>36</v>
      </c>
    </row>
    <row r="2" spans="1:21" ht="18" customHeight="1" thickTop="1">
      <c r="A2" s="15">
        <v>1</v>
      </c>
      <c r="B2" s="16" t="s">
        <v>11</v>
      </c>
      <c r="C2" s="144"/>
      <c r="D2" s="16" t="str">
        <f>IF(Inscriptions_8!F2="  ()",CONCATENATE("Rang ",Inscriptions_8!A2),Inscriptions_8!F2)</f>
        <v>Rang 1</v>
      </c>
      <c r="E2" s="16" t="s">
        <v>5</v>
      </c>
      <c r="F2" s="16" t="str">
        <f>IF(Inscriptions_8!F9="  ()",CONCATENATE("Rang ",Inscriptions_8!A9),Inscriptions_8!F9)</f>
        <v>Rang 8</v>
      </c>
      <c r="G2" s="16">
        <f>IF(K2=M2,"",SUM(IF(K2&gt;M2,1,0),IF(N2&gt;P2,1,0),IF(Q2&lt;=S2,0,1)))</f>
      </c>
      <c r="H2" s="16" t="s">
        <v>12</v>
      </c>
      <c r="I2" s="16">
        <f aca="true" t="shared" si="0" ref="I2:I17">IF(K2=M2,"",SUM(IF(K2&lt;M2,1,0),IF(N2&lt;P2,1,0),IF(Q2&gt;=S2,0,1)))</f>
      </c>
      <c r="J2" s="121">
        <f>SUM(U2-T2)</f>
        <v>0</v>
      </c>
      <c r="K2" s="17"/>
      <c r="L2" s="16" t="s">
        <v>12</v>
      </c>
      <c r="M2" s="17"/>
      <c r="N2" s="17"/>
      <c r="O2" s="16" t="s">
        <v>12</v>
      </c>
      <c r="P2" s="17"/>
      <c r="Q2" s="17"/>
      <c r="R2" s="16" t="s">
        <v>12</v>
      </c>
      <c r="S2" s="18"/>
      <c r="T2" s="129"/>
      <c r="U2" s="130"/>
    </row>
    <row r="3" spans="1:21" ht="18" customHeight="1">
      <c r="A3" s="19">
        <f aca="true" t="shared" si="1" ref="A3:A12">SUM(A2,1)</f>
        <v>2</v>
      </c>
      <c r="B3" s="20" t="s">
        <v>11</v>
      </c>
      <c r="C3" s="145"/>
      <c r="D3" s="20" t="str">
        <f>IF(Inscriptions_8!F6="  ()",CONCATENATE("Rang ",Inscriptions_8!A6),Inscriptions_8!F6)</f>
        <v>Rang 5</v>
      </c>
      <c r="E3" s="20" t="s">
        <v>5</v>
      </c>
      <c r="F3" s="20" t="str">
        <f>IF(Inscriptions_8!F5="  ()",CONCATENATE("Rang ",Inscriptions_8!A5),Inscriptions_8!F5)</f>
        <v>Rang 4</v>
      </c>
      <c r="G3" s="20">
        <f aca="true" t="shared" si="2" ref="G3:G17">IF(K3=M3,"",SUM(IF(K3&gt;M3,1,0),IF(N3&gt;P3,1,0),IF(Q3&lt;=S3,0,1)))</f>
      </c>
      <c r="H3" s="20" t="s">
        <v>12</v>
      </c>
      <c r="I3" s="20">
        <f t="shared" si="0"/>
      </c>
      <c r="J3" s="122">
        <f aca="true" t="shared" si="3" ref="J3:J17">SUM(U3-T3)</f>
        <v>0</v>
      </c>
      <c r="K3" s="21"/>
      <c r="L3" s="20" t="s">
        <v>12</v>
      </c>
      <c r="M3" s="21"/>
      <c r="N3" s="21"/>
      <c r="O3" s="20" t="s">
        <v>12</v>
      </c>
      <c r="P3" s="21"/>
      <c r="Q3" s="21"/>
      <c r="R3" s="20" t="s">
        <v>12</v>
      </c>
      <c r="S3" s="22"/>
      <c r="T3" s="131"/>
      <c r="U3" s="132"/>
    </row>
    <row r="4" spans="1:21" ht="18" customHeight="1">
      <c r="A4" s="19">
        <f t="shared" si="1"/>
        <v>3</v>
      </c>
      <c r="B4" s="20" t="s">
        <v>11</v>
      </c>
      <c r="C4" s="145"/>
      <c r="D4" s="20" t="str">
        <f>IF(Inscriptions_8!F4="  ()",CONCATENATE("Rang ",Inscriptions_8!A4),Inscriptions_8!F4)</f>
        <v>Rang 3</v>
      </c>
      <c r="E4" s="20" t="s">
        <v>5</v>
      </c>
      <c r="F4" s="20" t="str">
        <f>IF(Inscriptions_8!F7="  ()",CONCATENATE("Rang ",Inscriptions_8!A7),Inscriptions_8!F7)</f>
        <v>Rang 6</v>
      </c>
      <c r="G4" s="20">
        <f t="shared" si="2"/>
      </c>
      <c r="H4" s="20" t="s">
        <v>12</v>
      </c>
      <c r="I4" s="20">
        <f t="shared" si="0"/>
      </c>
      <c r="J4" s="123">
        <f t="shared" si="3"/>
        <v>0</v>
      </c>
      <c r="K4" s="21"/>
      <c r="L4" s="20" t="s">
        <v>12</v>
      </c>
      <c r="M4" s="21"/>
      <c r="N4" s="21"/>
      <c r="O4" s="20" t="s">
        <v>12</v>
      </c>
      <c r="P4" s="21"/>
      <c r="Q4" s="21"/>
      <c r="R4" s="20" t="s">
        <v>12</v>
      </c>
      <c r="S4" s="22"/>
      <c r="T4" s="133"/>
      <c r="U4" s="134"/>
    </row>
    <row r="5" spans="1:21" ht="18" customHeight="1" thickBot="1">
      <c r="A5" s="23">
        <f t="shared" si="1"/>
        <v>4</v>
      </c>
      <c r="B5" s="24" t="s">
        <v>11</v>
      </c>
      <c r="C5" s="146"/>
      <c r="D5" s="24" t="str">
        <f>IF(Inscriptions_8!F8="  ()",CONCATENATE("Rang ",Inscriptions_8!A8),Inscriptions_8!F8)</f>
        <v>Rang 7</v>
      </c>
      <c r="E5" s="24" t="s">
        <v>5</v>
      </c>
      <c r="F5" s="24" t="str">
        <f>IF(Inscriptions_8!F3="  ()",CONCATENATE("Rang ",Inscriptions_8!A3),Inscriptions_8!F3)</f>
        <v>Rang 2</v>
      </c>
      <c r="G5" s="24">
        <f t="shared" si="2"/>
      </c>
      <c r="H5" s="24" t="s">
        <v>12</v>
      </c>
      <c r="I5" s="24">
        <f t="shared" si="0"/>
      </c>
      <c r="J5" s="124">
        <f t="shared" si="3"/>
        <v>0</v>
      </c>
      <c r="K5" s="25"/>
      <c r="L5" s="24" t="s">
        <v>12</v>
      </c>
      <c r="M5" s="25"/>
      <c r="N5" s="25"/>
      <c r="O5" s="24" t="s">
        <v>12</v>
      </c>
      <c r="P5" s="25"/>
      <c r="Q5" s="25"/>
      <c r="R5" s="24" t="s">
        <v>12</v>
      </c>
      <c r="S5" s="26"/>
      <c r="T5" s="135"/>
      <c r="U5" s="136"/>
    </row>
    <row r="6" spans="1:21" ht="18" customHeight="1">
      <c r="A6" s="27">
        <f t="shared" si="1"/>
        <v>5</v>
      </c>
      <c r="B6" s="28" t="s">
        <v>13</v>
      </c>
      <c r="C6" s="147"/>
      <c r="D6" s="28" t="str">
        <f>IF(G2=I2,CONCATENATE("Vainqueur Match ",A2),IF(G2&gt;I2,D2,F2))</f>
        <v>Vainqueur Match 1</v>
      </c>
      <c r="E6" s="28" t="s">
        <v>5</v>
      </c>
      <c r="F6" s="28" t="str">
        <f>IF(G3=I3,CONCATENATE("Vainqueur Match ",A3),IF(G3&gt;I3,D3,F3))</f>
        <v>Vainqueur Match 2</v>
      </c>
      <c r="G6" s="28">
        <f t="shared" si="2"/>
      </c>
      <c r="H6" s="28" t="s">
        <v>12</v>
      </c>
      <c r="I6" s="28">
        <f t="shared" si="0"/>
      </c>
      <c r="J6" s="123">
        <f t="shared" si="3"/>
        <v>0</v>
      </c>
      <c r="K6" s="29"/>
      <c r="L6" s="28" t="s">
        <v>12</v>
      </c>
      <c r="M6" s="29"/>
      <c r="N6" s="29"/>
      <c r="O6" s="28" t="s">
        <v>12</v>
      </c>
      <c r="P6" s="29"/>
      <c r="Q6" s="29"/>
      <c r="R6" s="28" t="s">
        <v>12</v>
      </c>
      <c r="S6" s="30"/>
      <c r="T6" s="133"/>
      <c r="U6" s="134"/>
    </row>
    <row r="7" spans="1:21" ht="18" customHeight="1" thickBot="1">
      <c r="A7" s="23">
        <f t="shared" si="1"/>
        <v>6</v>
      </c>
      <c r="B7" s="24" t="s">
        <v>13</v>
      </c>
      <c r="C7" s="146"/>
      <c r="D7" s="24" t="str">
        <f>IF(G4=I4,CONCATENATE("Vainqueur Match ",A4),IF(G4&gt;I4,D4,F4))</f>
        <v>Vainqueur Match 3</v>
      </c>
      <c r="E7" s="24" t="s">
        <v>5</v>
      </c>
      <c r="F7" s="24" t="str">
        <f>IF(G5=I5,CONCATENATE("Vainqueur Match ",A5),IF(G5&gt;I5,D5,F5))</f>
        <v>Vainqueur Match 4</v>
      </c>
      <c r="G7" s="24">
        <f t="shared" si="2"/>
      </c>
      <c r="H7" s="24" t="s">
        <v>12</v>
      </c>
      <c r="I7" s="24">
        <f t="shared" si="0"/>
      </c>
      <c r="J7" s="124">
        <f t="shared" si="3"/>
        <v>0</v>
      </c>
      <c r="K7" s="25"/>
      <c r="L7" s="24" t="s">
        <v>12</v>
      </c>
      <c r="M7" s="25"/>
      <c r="N7" s="25"/>
      <c r="O7" s="24" t="s">
        <v>12</v>
      </c>
      <c r="P7" s="25"/>
      <c r="Q7" s="25"/>
      <c r="R7" s="24" t="s">
        <v>12</v>
      </c>
      <c r="S7" s="26"/>
      <c r="T7" s="135"/>
      <c r="U7" s="136"/>
    </row>
    <row r="8" spans="1:21" ht="18" customHeight="1">
      <c r="A8" s="27">
        <f t="shared" si="1"/>
        <v>7</v>
      </c>
      <c r="B8" s="28" t="s">
        <v>14</v>
      </c>
      <c r="C8" s="147"/>
      <c r="D8" s="28" t="str">
        <f>IF(G2=I2,CONCATENATE("Perdant Match ",A2),IF(G2&lt;I2,D2,F2))</f>
        <v>Perdant Match 1</v>
      </c>
      <c r="E8" s="28" t="s">
        <v>5</v>
      </c>
      <c r="F8" s="28" t="str">
        <f>IF(G3=I3,CONCATENATE("Perdant Match ",A3),IF(G3&lt;I3,D3,F3))</f>
        <v>Perdant Match 2</v>
      </c>
      <c r="G8" s="28">
        <f t="shared" si="2"/>
      </c>
      <c r="H8" s="28" t="s">
        <v>12</v>
      </c>
      <c r="I8" s="28">
        <f t="shared" si="0"/>
      </c>
      <c r="J8" s="123">
        <f t="shared" si="3"/>
        <v>0</v>
      </c>
      <c r="K8" s="29"/>
      <c r="L8" s="28" t="s">
        <v>12</v>
      </c>
      <c r="M8" s="29"/>
      <c r="N8" s="29"/>
      <c r="O8" s="28" t="s">
        <v>12</v>
      </c>
      <c r="P8" s="29"/>
      <c r="Q8" s="29"/>
      <c r="R8" s="28" t="s">
        <v>12</v>
      </c>
      <c r="S8" s="30"/>
      <c r="T8" s="133"/>
      <c r="U8" s="134"/>
    </row>
    <row r="9" spans="1:21" ht="18" customHeight="1" thickBot="1">
      <c r="A9" s="23">
        <f t="shared" si="1"/>
        <v>8</v>
      </c>
      <c r="B9" s="24" t="s">
        <v>14</v>
      </c>
      <c r="C9" s="146"/>
      <c r="D9" s="24" t="str">
        <f>IF(G4=I4,CONCATENATE("Perdant Match ",A4),IF(G4&lt;I4,D4,F4))</f>
        <v>Perdant Match 3</v>
      </c>
      <c r="E9" s="24" t="s">
        <v>5</v>
      </c>
      <c r="F9" s="24" t="str">
        <f>IF(G5=I5,CONCATENATE("Perdant Match ",A5),IF(G5&lt;I5,D5,F5))</f>
        <v>Perdant Match 4</v>
      </c>
      <c r="G9" s="24">
        <f t="shared" si="2"/>
      </c>
      <c r="H9" s="24" t="s">
        <v>12</v>
      </c>
      <c r="I9" s="24">
        <f t="shared" si="0"/>
      </c>
      <c r="J9" s="124">
        <f t="shared" si="3"/>
        <v>0</v>
      </c>
      <c r="K9" s="25"/>
      <c r="L9" s="24" t="s">
        <v>12</v>
      </c>
      <c r="M9" s="25"/>
      <c r="N9" s="25"/>
      <c r="O9" s="24" t="s">
        <v>12</v>
      </c>
      <c r="P9" s="25"/>
      <c r="Q9" s="25"/>
      <c r="R9" s="24" t="s">
        <v>12</v>
      </c>
      <c r="S9" s="26"/>
      <c r="T9" s="135"/>
      <c r="U9" s="136"/>
    </row>
    <row r="10" spans="1:21" ht="18" customHeight="1">
      <c r="A10" s="27">
        <f t="shared" si="1"/>
        <v>9</v>
      </c>
      <c r="B10" s="28" t="s">
        <v>15</v>
      </c>
      <c r="C10" s="147"/>
      <c r="D10" s="28" t="str">
        <f>IF(G8=I8,CONCATENATE("Vainqueur Match ",A8),IF(G8&gt;I8,D8,F8))</f>
        <v>Vainqueur Match 7</v>
      </c>
      <c r="E10" s="28" t="s">
        <v>5</v>
      </c>
      <c r="F10" s="28" t="str">
        <f>IF(G7=I7,CONCATENATE("Perdant Match ",A7),IF(G7&lt;I7,D7,F7))</f>
        <v>Perdant Match 6</v>
      </c>
      <c r="G10" s="28">
        <f t="shared" si="2"/>
      </c>
      <c r="H10" s="28" t="s">
        <v>12</v>
      </c>
      <c r="I10" s="28">
        <f t="shared" si="0"/>
      </c>
      <c r="J10" s="123">
        <f t="shared" si="3"/>
        <v>0</v>
      </c>
      <c r="K10" s="29"/>
      <c r="L10" s="28" t="s">
        <v>12</v>
      </c>
      <c r="M10" s="29"/>
      <c r="N10" s="29"/>
      <c r="O10" s="28" t="s">
        <v>12</v>
      </c>
      <c r="P10" s="29"/>
      <c r="Q10" s="29"/>
      <c r="R10" s="28" t="s">
        <v>12</v>
      </c>
      <c r="S10" s="30"/>
      <c r="T10" s="133"/>
      <c r="U10" s="134"/>
    </row>
    <row r="11" spans="1:21" s="31" customFormat="1" ht="18" customHeight="1" thickBot="1">
      <c r="A11" s="23">
        <f t="shared" si="1"/>
        <v>10</v>
      </c>
      <c r="B11" s="24" t="s">
        <v>15</v>
      </c>
      <c r="C11" s="146"/>
      <c r="D11" s="24" t="str">
        <f>IF(G9=I9,CONCATENATE("Vainqueur Match ",A9),IF(G9&gt;I9,D9,F9))</f>
        <v>Vainqueur Match 8</v>
      </c>
      <c r="E11" s="24" t="s">
        <v>5</v>
      </c>
      <c r="F11" s="24" t="str">
        <f>IF(G6=I6,CONCATENATE("Perdant Match ",A6),IF(G6&lt;I6,D6,F6))</f>
        <v>Perdant Match 5</v>
      </c>
      <c r="G11" s="24">
        <f t="shared" si="2"/>
      </c>
      <c r="H11" s="24" t="s">
        <v>12</v>
      </c>
      <c r="I11" s="24">
        <f t="shared" si="0"/>
      </c>
      <c r="J11" s="124">
        <f t="shared" si="3"/>
        <v>0</v>
      </c>
      <c r="K11" s="25"/>
      <c r="L11" s="24" t="s">
        <v>12</v>
      </c>
      <c r="M11" s="25"/>
      <c r="N11" s="25"/>
      <c r="O11" s="24" t="s">
        <v>12</v>
      </c>
      <c r="P11" s="25"/>
      <c r="Q11" s="25"/>
      <c r="R11" s="24" t="s">
        <v>12</v>
      </c>
      <c r="S11" s="26"/>
      <c r="T11" s="137"/>
      <c r="U11" s="138"/>
    </row>
    <row r="12" spans="1:21" s="31" customFormat="1" ht="18" customHeight="1">
      <c r="A12" s="27">
        <f t="shared" si="1"/>
        <v>11</v>
      </c>
      <c r="B12" s="28" t="s">
        <v>16</v>
      </c>
      <c r="C12" s="147"/>
      <c r="D12" s="28" t="str">
        <f>IF(G6=I6,CONCATENATE("Vainqueur Match ",A6),IF(G6&gt;I6,D6,F6))</f>
        <v>Vainqueur Match 5</v>
      </c>
      <c r="E12" s="28" t="s">
        <v>5</v>
      </c>
      <c r="F12" s="28" t="str">
        <f>IF(G10=I10,CONCATENATE("Vainqueur Match ",A10),IF(G10&gt;I10,D10,F10))</f>
        <v>Vainqueur Match 9</v>
      </c>
      <c r="G12" s="28">
        <f t="shared" si="2"/>
      </c>
      <c r="H12" s="28" t="s">
        <v>12</v>
      </c>
      <c r="I12" s="28">
        <f t="shared" si="0"/>
      </c>
      <c r="J12" s="125">
        <f t="shared" si="3"/>
        <v>0</v>
      </c>
      <c r="K12" s="29"/>
      <c r="L12" s="28" t="s">
        <v>12</v>
      </c>
      <c r="M12" s="29"/>
      <c r="N12" s="29"/>
      <c r="O12" s="28" t="s">
        <v>12</v>
      </c>
      <c r="P12" s="29"/>
      <c r="Q12" s="29"/>
      <c r="R12" s="28" t="s">
        <v>12</v>
      </c>
      <c r="S12" s="30"/>
      <c r="T12" s="139"/>
      <c r="U12" s="140"/>
    </row>
    <row r="13" spans="1:21" s="31" customFormat="1" ht="18" customHeight="1" thickBot="1">
      <c r="A13" s="23">
        <f>SUM(A12,1)</f>
        <v>12</v>
      </c>
      <c r="B13" s="24" t="s">
        <v>16</v>
      </c>
      <c r="C13" s="146"/>
      <c r="D13" s="24" t="str">
        <f>IF(G7=I7,CONCATENATE("Vainqueur Match ",A7),IF(G7&gt;I7,D7,F7))</f>
        <v>Vainqueur Match 6</v>
      </c>
      <c r="E13" s="24" t="s">
        <v>5</v>
      </c>
      <c r="F13" s="24" t="str">
        <f>IF(G11=I11,CONCATENATE("Vainqueur Match ",A11),IF(G11&gt;I11,D11,F11))</f>
        <v>Vainqueur Match 10</v>
      </c>
      <c r="G13" s="24">
        <f t="shared" si="2"/>
      </c>
      <c r="H13" s="24" t="s">
        <v>12</v>
      </c>
      <c r="I13" s="24">
        <f>IF(K13=M13,"",SUM(IF(K13&lt;M13,1,0),IF(N13&lt;P13,1,0),IF(Q13&gt;=S13,0,1)))</f>
      </c>
      <c r="J13" s="124">
        <f t="shared" si="3"/>
        <v>0</v>
      </c>
      <c r="K13" s="25"/>
      <c r="L13" s="24" t="s">
        <v>12</v>
      </c>
      <c r="M13" s="25"/>
      <c r="N13" s="25"/>
      <c r="O13" s="24" t="s">
        <v>12</v>
      </c>
      <c r="P13" s="25"/>
      <c r="Q13" s="25"/>
      <c r="R13" s="24" t="s">
        <v>12</v>
      </c>
      <c r="S13" s="26"/>
      <c r="T13" s="135"/>
      <c r="U13" s="136"/>
    </row>
    <row r="14" spans="1:21" s="31" customFormat="1" ht="18" customHeight="1">
      <c r="A14" s="32">
        <v>13</v>
      </c>
      <c r="B14" s="33" t="s">
        <v>17</v>
      </c>
      <c r="C14" s="147"/>
      <c r="D14" s="28" t="str">
        <f>IF(G8=I8,CONCATENATE("Perdant Match ",A8),IF(G8&lt;I8,D8,F8))</f>
        <v>Perdant Match 7</v>
      </c>
      <c r="E14" s="28" t="s">
        <v>5</v>
      </c>
      <c r="F14" s="28" t="str">
        <f>IF(G9=I9,CONCATENATE("Perdant Match ",A9),IF(G9&lt;I9,D9,F9))</f>
        <v>Perdant Match 8</v>
      </c>
      <c r="G14" s="28">
        <f>IF(K14=M14,"",SUM(IF(K14&gt;M14,1,0),IF(N14&gt;P14,1,0),IF(Q14&lt;=S14,0,1)))</f>
      </c>
      <c r="H14" s="28" t="s">
        <v>12</v>
      </c>
      <c r="I14" s="28">
        <f>IF(K14=M14,"",SUM(IF(K14&lt;M14,1,0),IF(N14&lt;P14,1,0),IF(Q14&gt;=S14,0,1)))</f>
      </c>
      <c r="J14" s="125">
        <f t="shared" si="3"/>
        <v>0</v>
      </c>
      <c r="K14" s="29"/>
      <c r="L14" s="28" t="s">
        <v>12</v>
      </c>
      <c r="M14" s="29"/>
      <c r="N14" s="29"/>
      <c r="O14" s="28" t="s">
        <v>12</v>
      </c>
      <c r="P14" s="29"/>
      <c r="Q14" s="29"/>
      <c r="R14" s="28" t="s">
        <v>12</v>
      </c>
      <c r="S14" s="30"/>
      <c r="T14" s="139"/>
      <c r="U14" s="140"/>
    </row>
    <row r="15" spans="1:21" s="31" customFormat="1" ht="18" customHeight="1">
      <c r="A15" s="34">
        <v>14</v>
      </c>
      <c r="B15" s="35" t="s">
        <v>18</v>
      </c>
      <c r="C15" s="145"/>
      <c r="D15" s="20" t="str">
        <f>IF(G10=I10,CONCATENATE("Perdant Match ",A10),IF(G10&lt;I10,D10,F10))</f>
        <v>Perdant Match 9</v>
      </c>
      <c r="E15" s="20" t="s">
        <v>5</v>
      </c>
      <c r="F15" s="20" t="str">
        <f>IF(G11=I11,CONCATENATE("Perdant Match ",A11),IF(G11&lt;I11,D11,F11))</f>
        <v>Perdant Match 10</v>
      </c>
      <c r="G15" s="20">
        <f>IF(K15=M15,"",SUM(IF(K15&gt;M15,1,0),IF(N15&gt;P15,1,0),IF(Q15&lt;=S15,0,1)))</f>
      </c>
      <c r="H15" s="20" t="s">
        <v>12</v>
      </c>
      <c r="I15" s="20">
        <f>IF(K15=M15,"",SUM(IF(K15&lt;M15,1,0),IF(N15&lt;P15,1,0),IF(Q15&gt;=S15,0,1)))</f>
      </c>
      <c r="J15" s="122">
        <f t="shared" si="3"/>
        <v>0</v>
      </c>
      <c r="K15" s="21"/>
      <c r="L15" s="20" t="s">
        <v>12</v>
      </c>
      <c r="M15" s="21"/>
      <c r="N15" s="21"/>
      <c r="O15" s="20" t="s">
        <v>12</v>
      </c>
      <c r="P15" s="21"/>
      <c r="Q15" s="21"/>
      <c r="R15" s="20" t="s">
        <v>12</v>
      </c>
      <c r="S15" s="22"/>
      <c r="T15" s="131"/>
      <c r="U15" s="132"/>
    </row>
    <row r="16" spans="1:21" s="31" customFormat="1" ht="18" customHeight="1">
      <c r="A16" s="19">
        <v>15</v>
      </c>
      <c r="B16" s="35" t="s">
        <v>19</v>
      </c>
      <c r="C16" s="145"/>
      <c r="D16" s="20" t="str">
        <f>IF(G12=I12,CONCATENATE("Perdant Match ",A12),IF(G12&lt;I12,D12,F12))</f>
        <v>Perdant Match 11</v>
      </c>
      <c r="E16" s="20" t="s">
        <v>5</v>
      </c>
      <c r="F16" s="20" t="str">
        <f>IF(G13=I13,CONCATENATE("Perdant Match ",A13),IF(G13&lt;I13,D13,F13))</f>
        <v>Perdant Match 12</v>
      </c>
      <c r="G16" s="20">
        <f t="shared" si="2"/>
      </c>
      <c r="H16" s="20" t="s">
        <v>12</v>
      </c>
      <c r="I16" s="20">
        <f t="shared" si="0"/>
      </c>
      <c r="J16" s="122">
        <f t="shared" si="3"/>
        <v>0</v>
      </c>
      <c r="K16" s="21"/>
      <c r="L16" s="20" t="s">
        <v>12</v>
      </c>
      <c r="M16" s="21"/>
      <c r="N16" s="21"/>
      <c r="O16" s="20" t="s">
        <v>12</v>
      </c>
      <c r="P16" s="21"/>
      <c r="Q16" s="21"/>
      <c r="R16" s="20" t="s">
        <v>12</v>
      </c>
      <c r="S16" s="22"/>
      <c r="T16" s="131"/>
      <c r="U16" s="132"/>
    </row>
    <row r="17" spans="1:21" ht="18" customHeight="1" thickBot="1">
      <c r="A17" s="36">
        <v>16</v>
      </c>
      <c r="B17" s="37" t="s">
        <v>20</v>
      </c>
      <c r="C17" s="148"/>
      <c r="D17" s="37" t="str">
        <f>IF(G12=I12,CONCATENATE("Vainqueur Match ",A12),IF(G12&gt;I12,D12,F12))</f>
        <v>Vainqueur Match 11</v>
      </c>
      <c r="E17" s="37" t="s">
        <v>5</v>
      </c>
      <c r="F17" s="37" t="str">
        <f>IF(G13=I13,CONCATENATE("Vainqueur Match ",A13),IF(G13&gt;I13,D13,F13))</f>
        <v>Vainqueur Match 12</v>
      </c>
      <c r="G17" s="37">
        <f t="shared" si="2"/>
      </c>
      <c r="H17" s="37" t="s">
        <v>12</v>
      </c>
      <c r="I17" s="37">
        <f t="shared" si="0"/>
      </c>
      <c r="J17" s="126">
        <f t="shared" si="3"/>
        <v>0</v>
      </c>
      <c r="K17" s="38"/>
      <c r="L17" s="37" t="s">
        <v>12</v>
      </c>
      <c r="M17" s="38"/>
      <c r="N17" s="38"/>
      <c r="O17" s="37" t="s">
        <v>12</v>
      </c>
      <c r="P17" s="38"/>
      <c r="Q17" s="38"/>
      <c r="R17" s="37" t="s">
        <v>12</v>
      </c>
      <c r="S17" s="39"/>
      <c r="T17" s="141"/>
      <c r="U17" s="142"/>
    </row>
    <row r="18" ht="15.75" thickTop="1"/>
  </sheetData>
  <sheetProtection sheet="1"/>
  <printOptions horizontalCentered="1" verticalCentered="1"/>
  <pageMargins left="0" right="0" top="0" bottom="0" header="0" footer="0"/>
  <pageSetup horizontalDpi="360" verticalDpi="36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C32" sqref="C32"/>
    </sheetView>
  </sheetViews>
  <sheetFormatPr defaultColWidth="9.140625" defaultRowHeight="15"/>
  <cols>
    <col min="1" max="1" width="11.421875" style="41" customWidth="1"/>
    <col min="2" max="2" width="13.7109375" style="41" customWidth="1"/>
    <col min="3" max="3" width="11.421875" style="41" customWidth="1"/>
    <col min="4" max="4" width="13.28125" style="41" customWidth="1"/>
    <col min="5" max="5" width="11.421875" style="41" customWidth="1"/>
    <col min="6" max="6" width="12.7109375" style="41" customWidth="1"/>
    <col min="7" max="7" width="11.421875" style="105" customWidth="1"/>
    <col min="8" max="8" width="12.8515625" style="41" customWidth="1"/>
    <col min="9" max="9" width="13.00390625" style="41" customWidth="1"/>
    <col min="10" max="10" width="11.421875" style="41" customWidth="1"/>
    <col min="11" max="11" width="12.28125" style="41" customWidth="1"/>
    <col min="12" max="12" width="11.421875" style="41" customWidth="1"/>
    <col min="13" max="16384" width="9.140625" style="41" customWidth="1"/>
  </cols>
  <sheetData>
    <row r="1" ht="15" customHeight="1"/>
    <row r="2" spans="1:12" ht="15" customHeight="1">
      <c r="A2"/>
      <c r="B2"/>
      <c r="C2" s="158" t="s">
        <v>21</v>
      </c>
      <c r="D2" s="158"/>
      <c r="E2" s="158"/>
      <c r="F2" s="158"/>
      <c r="G2" s="158"/>
      <c r="H2"/>
      <c r="I2"/>
      <c r="J2"/>
      <c r="K2"/>
      <c r="L2"/>
    </row>
    <row r="3" spans="1:12" ht="15" customHeight="1">
      <c r="A3"/>
      <c r="B3"/>
      <c r="C3" s="158"/>
      <c r="D3" s="158"/>
      <c r="E3" s="158"/>
      <c r="F3" s="158"/>
      <c r="G3" s="158"/>
      <c r="H3"/>
      <c r="I3"/>
      <c r="J3"/>
      <c r="K3"/>
      <c r="L3"/>
    </row>
    <row r="4" spans="1:12" ht="15" customHeight="1">
      <c r="A4" s="42" t="str">
        <f>CONCATENATE(Matchs_8!D2)</f>
        <v>Rang 1</v>
      </c>
      <c r="B4" s="43"/>
      <c r="C4" s="43"/>
      <c r="D4" s="43"/>
      <c r="E4" s="43"/>
      <c r="F4" s="43"/>
      <c r="G4" s="44"/>
      <c r="H4" s="43"/>
      <c r="I4" s="45"/>
      <c r="J4" s="43"/>
      <c r="K4" s="43"/>
      <c r="L4" s="46"/>
    </row>
    <row r="5" spans="1:12" ht="15" customHeight="1">
      <c r="A5" s="47"/>
      <c r="B5" s="43"/>
      <c r="C5" s="43"/>
      <c r="D5" s="43"/>
      <c r="E5" s="43"/>
      <c r="F5" s="43"/>
      <c r="G5" s="44"/>
      <c r="H5" s="43"/>
      <c r="I5" s="43"/>
      <c r="J5" s="43"/>
      <c r="K5" s="48" t="str">
        <f>CONCATENATE(Matchs_8!D15)</f>
        <v>Perdant Match 9</v>
      </c>
      <c r="L5" s="46"/>
    </row>
    <row r="6" spans="1:12" ht="15" customHeight="1">
      <c r="A6" s="49">
        <v>1</v>
      </c>
      <c r="B6" s="50" t="str">
        <f>CONCATENATE(Matchs_8!D6)</f>
        <v>Vainqueur Match 1</v>
      </c>
      <c r="C6" s="51"/>
      <c r="D6" s="43"/>
      <c r="E6" s="43"/>
      <c r="F6" s="43"/>
      <c r="G6" s="44"/>
      <c r="H6" s="43"/>
      <c r="I6" s="43"/>
      <c r="J6" s="43"/>
      <c r="K6" s="52"/>
      <c r="L6" s="46"/>
    </row>
    <row r="7" spans="1:12" ht="15" customHeight="1">
      <c r="A7" s="53" t="str">
        <f>CONCATENATE("(",Matchs_8!G2," : ",Matchs_8!I2,")")</f>
        <v>( : )</v>
      </c>
      <c r="B7" s="54"/>
      <c r="C7" s="51"/>
      <c r="D7" s="55"/>
      <c r="E7" s="56" t="s">
        <v>22</v>
      </c>
      <c r="F7" s="45"/>
      <c r="G7" s="57"/>
      <c r="H7" s="48" t="str">
        <f>CONCATENATE(Matchs_8!F10)</f>
        <v>Perdant Match 6</v>
      </c>
      <c r="I7" s="43"/>
      <c r="J7" s="43"/>
      <c r="K7" s="58" t="s">
        <v>23</v>
      </c>
      <c r="L7" s="46"/>
    </row>
    <row r="8" spans="1:12" ht="15" customHeight="1">
      <c r="A8" s="59" t="str">
        <f>CONCATENATE(Matchs_8!F2)</f>
        <v>Rang 8</v>
      </c>
      <c r="B8" s="60"/>
      <c r="C8" s="61"/>
      <c r="D8" s="55"/>
      <c r="E8" s="62"/>
      <c r="F8" s="45"/>
      <c r="G8" s="57"/>
      <c r="H8" s="63"/>
      <c r="I8" s="43"/>
      <c r="J8" s="43"/>
      <c r="K8" s="64"/>
      <c r="L8" s="46"/>
    </row>
    <row r="9" spans="1:12" ht="15" customHeight="1">
      <c r="A9" s="65"/>
      <c r="B9" s="60"/>
      <c r="C9" s="61"/>
      <c r="D9" s="55"/>
      <c r="E9" s="43"/>
      <c r="F9" s="45"/>
      <c r="G9" s="57"/>
      <c r="H9" s="66"/>
      <c r="I9" s="43"/>
      <c r="J9" s="43"/>
      <c r="K9" s="49">
        <v>14</v>
      </c>
      <c r="L9" s="46"/>
    </row>
    <row r="10" spans="1:12" ht="15" customHeight="1">
      <c r="A10" s="55"/>
      <c r="B10" s="49">
        <v>5</v>
      </c>
      <c r="C10" s="67" t="str">
        <f>CONCATENATE(Matchs_8!D12)</f>
        <v>Vainqueur Match 5</v>
      </c>
      <c r="D10" s="68"/>
      <c r="E10" s="143" t="str">
        <f>CONCATENATE("(",Matchs_8!G12," : ",Matchs_8!I12,")")</f>
        <v>( : )</v>
      </c>
      <c r="F10" s="69"/>
      <c r="G10" s="59" t="str">
        <f>CONCATENATE(Matchs_8!F12)</f>
        <v>Vainqueur Match 9</v>
      </c>
      <c r="H10" s="70">
        <v>9</v>
      </c>
      <c r="I10" s="43"/>
      <c r="J10" s="71"/>
      <c r="K10" s="47"/>
      <c r="L10" s="46"/>
    </row>
    <row r="11" spans="1:12" ht="15" customHeight="1">
      <c r="A11" s="55"/>
      <c r="B11" s="53" t="str">
        <f>CONCATENATE("(",Matchs_8!G6," : ",Matchs_8!I6,")")</f>
        <v>( : )</v>
      </c>
      <c r="C11" s="72"/>
      <c r="D11" s="73"/>
      <c r="E11" s="74">
        <v>11</v>
      </c>
      <c r="F11" s="61"/>
      <c r="G11" s="75"/>
      <c r="H11" s="76" t="str">
        <f>CONCATENATE("(",Matchs_8!I10," : ",Matchs_8!G10,")")</f>
        <v>( : )</v>
      </c>
      <c r="I11" s="50" t="str">
        <f>CONCATENATE(Matchs_8!D8)</f>
        <v>Perdant Match 1</v>
      </c>
      <c r="J11" s="71"/>
      <c r="K11" s="58" t="str">
        <f>CONCATENATE("(",Matchs_8!G15," : ",Matchs_8!I15,")")</f>
        <v>( : )</v>
      </c>
      <c r="L11" s="46"/>
    </row>
    <row r="12" spans="1:12" ht="15" customHeight="1">
      <c r="A12" s="42" t="str">
        <f>CONCATENATE(Matchs_8!D3)</f>
        <v>Rang 5</v>
      </c>
      <c r="B12" s="60"/>
      <c r="C12" s="61"/>
      <c r="D12" s="55"/>
      <c r="E12" s="43"/>
      <c r="F12" s="45"/>
      <c r="G12" s="57"/>
      <c r="H12" s="77"/>
      <c r="I12" s="63"/>
      <c r="J12" s="71"/>
      <c r="K12" s="78"/>
      <c r="L12" s="46"/>
    </row>
    <row r="13" spans="1:12" ht="15" customHeight="1">
      <c r="A13" s="60"/>
      <c r="B13" s="60"/>
      <c r="C13" s="61"/>
      <c r="D13" s="55"/>
      <c r="E13" s="45"/>
      <c r="F13" s="45"/>
      <c r="G13" s="57"/>
      <c r="H13" s="79" t="str">
        <f>CONCATENATE(Matchs_8!D10)</f>
        <v>Vainqueur Match 7</v>
      </c>
      <c r="I13" s="70">
        <v>7</v>
      </c>
      <c r="J13" s="71"/>
      <c r="K13" s="80" t="str">
        <f>CONCATENATE(Matchs_8!F15)</f>
        <v>Perdant Match 10</v>
      </c>
      <c r="L13" s="46"/>
    </row>
    <row r="14" spans="1:12" ht="15" customHeight="1">
      <c r="A14" s="49">
        <v>2</v>
      </c>
      <c r="B14" s="81" t="str">
        <f>CONCATENATE(Matchs_8!F6)</f>
        <v>Vainqueur Match 2</v>
      </c>
      <c r="C14" s="51"/>
      <c r="D14" s="55"/>
      <c r="E14" s="45"/>
      <c r="F14" s="45"/>
      <c r="G14" s="57"/>
      <c r="H14" s="82"/>
      <c r="I14" s="76" t="str">
        <f>CONCATENATE("(",Matchs_8!G8," : ",Matchs_8!I8,")")</f>
        <v>( : )</v>
      </c>
      <c r="J14" s="71"/>
      <c r="K14" s="83"/>
      <c r="L14" s="46"/>
    </row>
    <row r="15" spans="1:12" ht="15" customHeight="1">
      <c r="A15" s="53" t="str">
        <f>CONCATENATE("(",Matchs_8!G3," : ",Matchs_8!I3,")")</f>
        <v>( : )</v>
      </c>
      <c r="B15" s="73"/>
      <c r="C15" s="51"/>
      <c r="D15" s="55"/>
      <c r="E15" s="45"/>
      <c r="F15" s="45"/>
      <c r="G15" s="57"/>
      <c r="H15" s="43"/>
      <c r="I15" s="67" t="str">
        <f>CONCATENATE(Matchs_8!F8)</f>
        <v>Perdant Match 2</v>
      </c>
      <c r="J15" s="71"/>
      <c r="K15" s="43"/>
      <c r="L15" s="46"/>
    </row>
    <row r="16" spans="1:12" ht="15" customHeight="1">
      <c r="A16" s="59" t="str">
        <f>CONCATENATE(Matchs_8!F3)</f>
        <v>Rang 4</v>
      </c>
      <c r="B16" s="84"/>
      <c r="C16" s="84"/>
      <c r="D16" s="48" t="str">
        <f>CONCATENATE(Matchs_8!D17)</f>
        <v>Vainqueur Match 11</v>
      </c>
      <c r="E16" s="85"/>
      <c r="F16" s="48" t="str">
        <f>CONCATENATE(Matchs_8!D16)</f>
        <v>Perdant Match 11</v>
      </c>
      <c r="G16" s="86"/>
      <c r="H16" s="84"/>
      <c r="I16" s="43"/>
      <c r="J16" s="43"/>
      <c r="K16" s="43"/>
      <c r="L16" s="46"/>
    </row>
    <row r="17" spans="1:12" ht="15" customHeight="1">
      <c r="A17" s="43"/>
      <c r="B17" s="43"/>
      <c r="C17" s="43"/>
      <c r="D17" s="63"/>
      <c r="E17" s="83"/>
      <c r="F17" s="52"/>
      <c r="G17" s="87"/>
      <c r="H17" s="72"/>
      <c r="I17" s="159" t="s">
        <v>24</v>
      </c>
      <c r="J17" s="160"/>
      <c r="K17" s="43"/>
      <c r="L17" s="46"/>
    </row>
    <row r="18" spans="1:12" ht="15" customHeight="1">
      <c r="A18" s="51"/>
      <c r="B18" s="55"/>
      <c r="C18" s="55"/>
      <c r="D18" s="88" t="s">
        <v>25</v>
      </c>
      <c r="E18" s="83"/>
      <c r="F18" s="58" t="s">
        <v>26</v>
      </c>
      <c r="G18" s="89"/>
      <c r="H18" s="90">
        <v>1</v>
      </c>
      <c r="I18" s="154" t="str">
        <f>'Classement Final_8'!B2</f>
        <v>Place 1</v>
      </c>
      <c r="J18" s="155"/>
      <c r="K18" s="43"/>
      <c r="L18" s="46"/>
    </row>
    <row r="19" spans="1:12" ht="15" customHeight="1">
      <c r="A19" s="43"/>
      <c r="B19" s="55"/>
      <c r="C19" s="55"/>
      <c r="D19" s="91"/>
      <c r="E19" s="45"/>
      <c r="F19" s="64"/>
      <c r="G19" s="92"/>
      <c r="H19" s="90">
        <v>2</v>
      </c>
      <c r="I19" s="154" t="str">
        <f>'Classement Final_8'!B3</f>
        <v>Place 2</v>
      </c>
      <c r="J19" s="155"/>
      <c r="K19" s="43"/>
      <c r="L19" s="46"/>
    </row>
    <row r="20" spans="1:12" ht="15" customHeight="1">
      <c r="A20" s="55"/>
      <c r="B20" s="43"/>
      <c r="C20" s="43"/>
      <c r="D20" s="70">
        <v>16</v>
      </c>
      <c r="E20" s="83"/>
      <c r="F20" s="49">
        <v>15</v>
      </c>
      <c r="G20" s="93"/>
      <c r="H20" s="90">
        <v>3</v>
      </c>
      <c r="I20" s="154" t="str">
        <f>'Classement Final_8'!B4</f>
        <v>Place 3</v>
      </c>
      <c r="J20" s="155"/>
      <c r="K20" s="43"/>
      <c r="L20" s="46"/>
    </row>
    <row r="21" spans="1:12" ht="15" customHeight="1">
      <c r="A21" s="43"/>
      <c r="B21" s="55"/>
      <c r="C21" s="55"/>
      <c r="D21" s="94"/>
      <c r="E21" s="45"/>
      <c r="F21" s="47"/>
      <c r="G21" s="95"/>
      <c r="H21" s="90">
        <v>4</v>
      </c>
      <c r="I21" s="154" t="str">
        <f>'Classement Final_8'!B5</f>
        <v>Place 4</v>
      </c>
      <c r="J21" s="155"/>
      <c r="K21" s="43"/>
      <c r="L21" s="46"/>
    </row>
    <row r="22" spans="1:12" ht="15" customHeight="1">
      <c r="A22" s="43"/>
      <c r="B22" s="55"/>
      <c r="C22" s="55"/>
      <c r="D22" s="88" t="str">
        <f>CONCATENATE("(",Matchs_8!G17," : ",Matchs_8!I17,")")</f>
        <v>( : )</v>
      </c>
      <c r="E22" s="45"/>
      <c r="F22" s="58" t="str">
        <f>CONCATENATE("(",Matchs_8!G16," : ",Matchs_8!I16,")")</f>
        <v>( : )</v>
      </c>
      <c r="G22" s="89"/>
      <c r="H22" s="90">
        <v>5</v>
      </c>
      <c r="I22" s="154" t="str">
        <f>'Classement Final_8'!B6</f>
        <v>Place 5</v>
      </c>
      <c r="J22" s="155"/>
      <c r="K22" s="43"/>
      <c r="L22" s="46"/>
    </row>
    <row r="23" spans="1:12" ht="15" customHeight="1">
      <c r="A23" s="43"/>
      <c r="B23" s="43"/>
      <c r="C23" s="43"/>
      <c r="D23" s="94"/>
      <c r="E23" s="45"/>
      <c r="F23" s="78"/>
      <c r="G23" s="87"/>
      <c r="H23" s="90">
        <v>6</v>
      </c>
      <c r="I23" s="154" t="str">
        <f>'Classement Final_8'!B7</f>
        <v>Place 6</v>
      </c>
      <c r="J23" s="155"/>
      <c r="K23" s="43"/>
      <c r="L23" s="46"/>
    </row>
    <row r="24" spans="1:12" ht="15" customHeight="1">
      <c r="A24" s="42" t="str">
        <f>CONCATENATE(Matchs_8!D4)</f>
        <v>Rang 3</v>
      </c>
      <c r="B24" s="84"/>
      <c r="C24" s="84"/>
      <c r="D24" s="67" t="str">
        <f>CONCATENATE(Matchs_8!F17)</f>
        <v>Vainqueur Match 12</v>
      </c>
      <c r="E24" s="96"/>
      <c r="F24" s="80" t="str">
        <f>CONCATENATE(Matchs_8!F16)</f>
        <v>Perdant Match 12</v>
      </c>
      <c r="G24" s="97"/>
      <c r="H24" s="90">
        <v>7</v>
      </c>
      <c r="I24" s="154" t="str">
        <f>'Classement Final_8'!B8</f>
        <v>Place 7</v>
      </c>
      <c r="J24" s="155"/>
      <c r="K24" s="43"/>
      <c r="L24" s="46"/>
    </row>
    <row r="25" spans="1:12" ht="15" customHeight="1">
      <c r="A25" s="60"/>
      <c r="B25" s="43"/>
      <c r="C25" s="43"/>
      <c r="D25" s="61"/>
      <c r="E25" s="45"/>
      <c r="F25" s="83"/>
      <c r="G25" s="87"/>
      <c r="H25" s="90">
        <v>8</v>
      </c>
      <c r="I25" s="156" t="str">
        <f>'Classement Final_8'!B9</f>
        <v>Place 8</v>
      </c>
      <c r="J25" s="157"/>
      <c r="K25" s="43"/>
      <c r="L25" s="46"/>
    </row>
    <row r="26" spans="1:12" ht="15" customHeight="1">
      <c r="A26" s="49">
        <v>3</v>
      </c>
      <c r="B26" s="48" t="str">
        <f>CONCATENATE(Matchs_8!D7)</f>
        <v>Vainqueur Match 3</v>
      </c>
      <c r="C26" s="48"/>
      <c r="D26" s="55"/>
      <c r="E26" s="45"/>
      <c r="F26" s="45"/>
      <c r="G26" s="57"/>
      <c r="H26" s="43"/>
      <c r="I26" s="96"/>
      <c r="J26" s="45"/>
      <c r="K26" s="43"/>
      <c r="L26" s="46"/>
    </row>
    <row r="27" spans="1:12" ht="15" customHeight="1">
      <c r="A27" s="53" t="str">
        <f>CONCATENATE("(",Matchs_8!G4," : ",Matchs_8!I4,")")</f>
        <v>( : )</v>
      </c>
      <c r="B27" s="54"/>
      <c r="C27" s="51"/>
      <c r="D27" s="55"/>
      <c r="E27" s="45"/>
      <c r="F27" s="45"/>
      <c r="G27" s="57"/>
      <c r="H27" s="48" t="str">
        <f>CONCATENATE(Matchs_8!F11)</f>
        <v>Perdant Match 5</v>
      </c>
      <c r="I27" s="96"/>
      <c r="J27" s="45"/>
      <c r="K27" s="48" t="str">
        <f>CONCATENATE(Matchs_8!D14)</f>
        <v>Perdant Match 7</v>
      </c>
      <c r="L27" s="46"/>
    </row>
    <row r="28" spans="1:12" ht="15" customHeight="1">
      <c r="A28" s="59" t="str">
        <f>CONCATENATE(Matchs_8!F4)</f>
        <v>Rang 6</v>
      </c>
      <c r="B28" s="53"/>
      <c r="C28" s="72"/>
      <c r="D28" s="98"/>
      <c r="E28" s="96"/>
      <c r="F28" s="96"/>
      <c r="G28" s="99"/>
      <c r="H28" s="100"/>
      <c r="I28" s="96"/>
      <c r="J28" s="84"/>
      <c r="K28" s="52"/>
      <c r="L28" s="46"/>
    </row>
    <row r="29" spans="1:12" ht="15" customHeight="1">
      <c r="A29" s="43"/>
      <c r="B29" s="60"/>
      <c r="C29" s="61"/>
      <c r="D29" s="55"/>
      <c r="E29" s="101"/>
      <c r="F29" s="45"/>
      <c r="G29" s="57"/>
      <c r="H29" s="77"/>
      <c r="I29" s="84"/>
      <c r="J29" s="43"/>
      <c r="K29" s="58" t="s">
        <v>27</v>
      </c>
      <c r="L29" s="46"/>
    </row>
    <row r="30" spans="1:12" ht="15" customHeight="1">
      <c r="A30" s="43"/>
      <c r="B30" s="49">
        <v>6</v>
      </c>
      <c r="C30" s="67" t="str">
        <f>CONCATENATE(Matchs_8!D13)</f>
        <v>Vainqueur Match 6</v>
      </c>
      <c r="D30" s="68"/>
      <c r="E30" s="102">
        <v>12</v>
      </c>
      <c r="F30" s="103"/>
      <c r="G30" s="59" t="str">
        <f>CONCATENATE(Matchs_8!F13)</f>
        <v>Vainqueur Match 10</v>
      </c>
      <c r="H30" s="70">
        <v>10</v>
      </c>
      <c r="I30" s="84"/>
      <c r="J30" s="43"/>
      <c r="K30" s="64"/>
      <c r="L30" s="46"/>
    </row>
    <row r="31" spans="1:12" ht="15" customHeight="1">
      <c r="A31" s="55"/>
      <c r="B31" s="53" t="str">
        <f>CONCATENATE("(",Matchs_8!G7," : ",Matchs_8!I7,")")</f>
        <v>( : )</v>
      </c>
      <c r="C31" s="72"/>
      <c r="D31" s="51"/>
      <c r="E31" s="104" t="str">
        <f>CONCATENATE("(",Matchs_8!G13," : ",Matchs_8!I13,")")</f>
        <v>( : )</v>
      </c>
      <c r="F31" s="61"/>
      <c r="G31" s="75"/>
      <c r="H31" s="76" t="str">
        <f>CONCATENATE("(",Matchs_8!I11," : ",Matchs_8!G11,")")</f>
        <v>( : )</v>
      </c>
      <c r="I31" s="50" t="str">
        <f>CONCATENATE(Matchs_8!D9)</f>
        <v>Perdant Match 3</v>
      </c>
      <c r="J31" s="43"/>
      <c r="K31" s="49">
        <v>13</v>
      </c>
      <c r="L31" s="46"/>
    </row>
    <row r="32" spans="1:12" ht="15" customHeight="1">
      <c r="A32" s="42" t="str">
        <f>CONCATENATE(Matchs_8!D5)</f>
        <v>Rang 7</v>
      </c>
      <c r="B32" s="60"/>
      <c r="C32" s="61"/>
      <c r="D32" s="55"/>
      <c r="E32" s="71"/>
      <c r="F32" s="45"/>
      <c r="G32" s="57"/>
      <c r="H32" s="77"/>
      <c r="I32" s="77"/>
      <c r="J32" s="43"/>
      <c r="K32" s="47"/>
      <c r="L32" s="46"/>
    </row>
    <row r="33" spans="1:12" ht="15" customHeight="1">
      <c r="A33" s="60"/>
      <c r="B33" s="60"/>
      <c r="C33" s="61"/>
      <c r="D33" s="55"/>
      <c r="E33" s="56" t="s">
        <v>22</v>
      </c>
      <c r="F33" s="45"/>
      <c r="G33" s="57"/>
      <c r="H33" s="79" t="str">
        <f>CONCATENATE(Matchs_8!D11)</f>
        <v>Vainqueur Match 8</v>
      </c>
      <c r="I33" s="70">
        <v>8</v>
      </c>
      <c r="J33" s="43"/>
      <c r="K33" s="58" t="str">
        <f>CONCATENATE("(",Matchs_8!G14," : ",Matchs_8!I14,")")</f>
        <v>( : )</v>
      </c>
      <c r="L33" s="46"/>
    </row>
    <row r="34" spans="1:12" ht="15" customHeight="1">
      <c r="A34" s="49">
        <v>4</v>
      </c>
      <c r="B34" s="81" t="str">
        <f>CONCATENATE(Matchs_8!F7)</f>
        <v>Vainqueur Match 4</v>
      </c>
      <c r="C34" s="51"/>
      <c r="D34" s="43"/>
      <c r="E34" s="43"/>
      <c r="F34" s="43"/>
      <c r="G34" s="44"/>
      <c r="H34" s="82"/>
      <c r="I34" s="76" t="str">
        <f>CONCATENATE("(",Matchs_8!G9," : ",Matchs_8!I9,")")</f>
        <v>( : )</v>
      </c>
      <c r="J34" s="71"/>
      <c r="K34" s="78"/>
      <c r="L34" s="46"/>
    </row>
    <row r="35" spans="1:12" ht="15" customHeight="1">
      <c r="A35" s="53" t="str">
        <f>CONCATENATE("(",Matchs_8!G5," : ",Matchs_8!I5,")")</f>
        <v>( : )</v>
      </c>
      <c r="B35" s="73"/>
      <c r="C35" s="51"/>
      <c r="D35" s="43"/>
      <c r="E35" s="43"/>
      <c r="F35" s="43"/>
      <c r="G35" s="44"/>
      <c r="H35" s="43"/>
      <c r="I35" s="67" t="str">
        <f>CONCATENATE(Matchs_8!F9)</f>
        <v>Perdant Match 4</v>
      </c>
      <c r="J35" s="71"/>
      <c r="K35" s="80" t="str">
        <f>CONCATENATE(Matchs_8!F14)</f>
        <v>Perdant Match 8</v>
      </c>
      <c r="L35" s="46"/>
    </row>
    <row r="36" spans="1:12" ht="15" customHeight="1">
      <c r="A36" s="59" t="str">
        <f>CONCATENATE(Matchs_8!F5)</f>
        <v>Rang 2</v>
      </c>
      <c r="B36" s="55"/>
      <c r="C36" s="55"/>
      <c r="D36" s="43"/>
      <c r="E36" s="43"/>
      <c r="F36" s="43"/>
      <c r="G36" s="44"/>
      <c r="H36" s="43"/>
      <c r="I36" s="61"/>
      <c r="J36" s="71"/>
      <c r="K36" s="83"/>
      <c r="L36" s="46"/>
    </row>
    <row r="37" spans="1:12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</sheetData>
  <sheetProtection sheet="1"/>
  <mergeCells count="10">
    <mergeCell ref="I22:J22"/>
    <mergeCell ref="I23:J23"/>
    <mergeCell ref="I24:J24"/>
    <mergeCell ref="I25:J25"/>
    <mergeCell ref="C2:G3"/>
    <mergeCell ref="I17:J17"/>
    <mergeCell ref="I18:J18"/>
    <mergeCell ref="I19:J19"/>
    <mergeCell ref="I20:J20"/>
    <mergeCell ref="I21:J21"/>
  </mergeCells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J14" sqref="J14"/>
    </sheetView>
  </sheetViews>
  <sheetFormatPr defaultColWidth="8.7109375" defaultRowHeight="15"/>
  <cols>
    <col min="1" max="1" width="3.00390625" style="14" customWidth="1"/>
    <col min="2" max="2" width="19.57421875" style="0" customWidth="1"/>
  </cols>
  <sheetData>
    <row r="1" spans="1:2" ht="39.75" customHeight="1" thickBot="1" thickTop="1">
      <c r="A1" s="161" t="s">
        <v>32</v>
      </c>
      <c r="B1" s="162"/>
    </row>
    <row r="2" spans="1:2" ht="18" customHeight="1" thickTop="1">
      <c r="A2" s="6">
        <v>1</v>
      </c>
      <c r="B2" s="106" t="str">
        <f>IF(Matchs_8!G17=Matchs_8!I17,"Place 1",IF(Matchs_8!G17&gt;Matchs_8!I17,Matchs_8!D17,Matchs_8!F17))</f>
        <v>Place 1</v>
      </c>
    </row>
    <row r="3" spans="1:2" ht="18" customHeight="1">
      <c r="A3" s="6">
        <f>SUM(A2,1)</f>
        <v>2</v>
      </c>
      <c r="B3" s="106" t="str">
        <f>IF(Matchs_8!G17=Matchs_8!I17,"Place 2",IF(Matchs_8!G17&lt;Matchs_8!I17,Matchs_8!D17,Matchs_8!F17))</f>
        <v>Place 2</v>
      </c>
    </row>
    <row r="4" spans="1:2" ht="18" customHeight="1">
      <c r="A4" s="6">
        <f>SUM(A3,1)</f>
        <v>3</v>
      </c>
      <c r="B4" s="106" t="str">
        <f>IF(Matchs_8!G16=Matchs_8!I16,"Place 3",IF(Matchs_8!G16&gt;Matchs_8!I16,Matchs_8!D16,Matchs_8!F16))</f>
        <v>Place 3</v>
      </c>
    </row>
    <row r="5" spans="1:2" ht="18" customHeight="1">
      <c r="A5" s="6">
        <f>SUM(A4,1)</f>
        <v>4</v>
      </c>
      <c r="B5" s="106" t="str">
        <f>IF(Matchs_8!G16=Matchs_8!I16,"Place 4",IF(Matchs_8!G16&lt;Matchs_8!I16,Matchs_8!D16,Matchs_8!F16))</f>
        <v>Place 4</v>
      </c>
    </row>
    <row r="6" spans="1:2" ht="18" customHeight="1">
      <c r="A6" s="6">
        <f>SUM(A5,1)</f>
        <v>5</v>
      </c>
      <c r="B6" s="106" t="str">
        <f>IF(Matchs_8!G15=Matchs_8!I15,"Place 5",IF(Matchs_8!G15&gt;Matchs_8!I15,Matchs_8!D15,Matchs_8!F15))</f>
        <v>Place 5</v>
      </c>
    </row>
    <row r="7" spans="1:2" ht="18" customHeight="1">
      <c r="A7" s="6">
        <v>6</v>
      </c>
      <c r="B7" s="106" t="str">
        <f>IF(Matchs_8!G15=Matchs_8!I15,"Place 6",IF(Matchs_8!G15&lt;Matchs_8!I15,Matchs_8!D15,Matchs_8!F15))</f>
        <v>Place 6</v>
      </c>
    </row>
    <row r="8" spans="1:2" ht="18" customHeight="1">
      <c r="A8" s="6">
        <v>7</v>
      </c>
      <c r="B8" s="106" t="str">
        <f>IF(Matchs_8!G14=Matchs_8!I14,"Place 7",IF(Matchs_8!G14&gt;Matchs_8!I14,Matchs_8!D14,Matchs_8!F14))</f>
        <v>Place 7</v>
      </c>
    </row>
    <row r="9" spans="1:2" ht="18" customHeight="1" thickBot="1">
      <c r="A9" s="107">
        <v>8</v>
      </c>
      <c r="B9" s="108" t="str">
        <f>IF(Matchs_8!G14=Matchs_8!I14,"Place 8",IF(Matchs_8!G14&lt;Matchs_8!I14,Matchs_8!D14,Matchs_8!F14))</f>
        <v>Place 8</v>
      </c>
    </row>
    <row r="10" ht="15.7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Geoffrey</cp:lastModifiedBy>
  <cp:lastPrinted>2010-08-03T09:19:38Z</cp:lastPrinted>
  <dcterms:created xsi:type="dcterms:W3CDTF">2010-07-13T19:56:29Z</dcterms:created>
  <dcterms:modified xsi:type="dcterms:W3CDTF">2011-01-10T18:04:08Z</dcterms:modified>
  <cp:category/>
  <cp:version/>
  <cp:contentType/>
  <cp:contentStatus/>
</cp:coreProperties>
</file>